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封面" sheetId="11" r:id="rId1"/>
    <sheet name="表1" sheetId="19" r:id="rId2"/>
    <sheet name="表2" sheetId="18" r:id="rId3"/>
    <sheet name="表3" sheetId="17" r:id="rId4"/>
    <sheet name="表4" sheetId="5" r:id="rId5"/>
    <sheet name="表5" sheetId="8" r:id="rId6"/>
    <sheet name="表6" sheetId="9" r:id="rId7"/>
    <sheet name="表7" sheetId="10" r:id="rId8"/>
    <sheet name="表8" sheetId="12" r:id="rId9"/>
    <sheet name="Sheet1" sheetId="20"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xlnm._FilterDatabase" localSheetId="2" hidden="1">表2!$A$1:$A$168</definedName>
    <definedName name="______2005年8月取数查询_查询_交叉表" localSheetId="8">[1]人员职务!#REF!</definedName>
    <definedName name="______2005年8月取数查询_查询_交叉表">[1]人员职务!#REF!</definedName>
    <definedName name="______s1" localSheetId="8">#REF!</definedName>
    <definedName name="______s1">#REF!</definedName>
    <definedName name="_____2005年8月取数查询_查询_交叉表" localSheetId="8">[2]人员职务!#REF!</definedName>
    <definedName name="_____2005年8月取数查询_查询_交叉表">[2]人员职务!#REF!</definedName>
    <definedName name="_____s1" localSheetId="8">#REF!</definedName>
    <definedName name="_____s1">#REF!</definedName>
    <definedName name="____2005年8月取数查询_查询_交叉表" localSheetId="0">[3]人员职务!#REF!</definedName>
    <definedName name="____s1" localSheetId="0">#REF!</definedName>
    <definedName name="___2005年8月取数查询_查询_交叉表" localSheetId="8">[4]人员职务!#REF!</definedName>
    <definedName name="___2005年8月取数查询_查询_交叉表" localSheetId="0">[5]人员职务!#REF!</definedName>
    <definedName name="___2005年8月取数查询_查询_交叉表">[4]人员职务!#REF!</definedName>
    <definedName name="___s1" localSheetId="8">#REF!</definedName>
    <definedName name="___s1" localSheetId="0">#REF!</definedName>
    <definedName name="___s1">#REF!</definedName>
    <definedName name="__2005年8月取数查询_查询_交叉表" localSheetId="8">[6]人员职务!#REF!</definedName>
    <definedName name="__2005年8月取数查询_查询_交叉表" localSheetId="0">[7]人员职务!#REF!</definedName>
    <definedName name="__2005年8月取数查询_查询_交叉表">[6]人员职务!#REF!</definedName>
    <definedName name="__s1" localSheetId="8">#REF!</definedName>
    <definedName name="__s1" localSheetId="0">#REF!</definedName>
    <definedName name="__s1">#REF!</definedName>
    <definedName name="_12_2005年8月取数查询_查询_交叉表" localSheetId="8">[8]人员职务!#REF!</definedName>
    <definedName name="_12_2005年8月取数查询_查询_交叉表">[8]人员职务!#REF!</definedName>
    <definedName name="_2005年8月取数查询_查询_交叉表" localSheetId="8">[9]人员职务!#REF!</definedName>
    <definedName name="_2005年8月取数查询_查询_交叉表" localSheetId="0">[10]人员职务!#REF!</definedName>
    <definedName name="_2005年8月取数查询_查询_交叉表">[9]人员职务!#REF!</definedName>
    <definedName name="_22s1_" localSheetId="8">#REF!</definedName>
    <definedName name="_22s1_">#REF!</definedName>
    <definedName name="_xlnm._FilterDatabase" localSheetId="5" hidden="1">表5!$A$5:$J$46</definedName>
    <definedName name="_xlnm._FilterDatabase" localSheetId="6" hidden="1">表6!$C$5:$C$258</definedName>
    <definedName name="_Order1" hidden="1">255</definedName>
    <definedName name="_Order2" hidden="1">255</definedName>
    <definedName name="_s1" localSheetId="8">#REF!</definedName>
    <definedName name="_s1" localSheetId="0">#REF!</definedName>
    <definedName name="_s1">#REF!</definedName>
    <definedName name="BM8_SelectZBM.BM8_ZBMChangeKMM" localSheetId="8">[11]!BM8_SelectZBM.BM8_ZBMChangeKMM</definedName>
    <definedName name="BM8_SelectZBM.BM8_ZBMChangeKMM" localSheetId="0">[11]!BM8_SelectZBM.BM8_ZBMChangeKMM</definedName>
    <definedName name="BM8_SelectZBM.BM8_ZBMChangeKMM">[11]!BM8_SelectZBM.BM8_ZBMChangeKMM</definedName>
    <definedName name="BM8_SelectZBM.BM8_ZBMminusOption" localSheetId="8">[11]!BM8_SelectZBM.BM8_ZBMminusOption</definedName>
    <definedName name="BM8_SelectZBM.BM8_ZBMminusOption" localSheetId="0">[11]!BM8_SelectZBM.BM8_ZBMminusOption</definedName>
    <definedName name="BM8_SelectZBM.BM8_ZBMminusOption">[11]!BM8_SelectZBM.BM8_ZBMminusOption</definedName>
    <definedName name="BM8_SelectZBM.BM8_ZBMSumOption" localSheetId="8">[11]!BM8_SelectZBM.BM8_ZBMSumOption</definedName>
    <definedName name="BM8_SelectZBM.BM8_ZBMSumOption" localSheetId="0">[11]!BM8_SelectZBM.BM8_ZBMSumOption</definedName>
    <definedName name="BM8_SelectZBM.BM8_ZBMSumOption">[11]!BM8_SelectZBM.BM8_ZBMSumOption</definedName>
    <definedName name="Database" localSheetId="4" hidden="1">#REF!</definedName>
    <definedName name="Database" localSheetId="7" hidden="1">#REF!</definedName>
    <definedName name="Database" localSheetId="8" hidden="1">#REF!</definedName>
    <definedName name="Database" localSheetId="0" hidden="1">#REF!</definedName>
    <definedName name="Database" hidden="1">#REF!</definedName>
    <definedName name="gxxe2003">'[12]P1012001'!$A$6:$E$117</definedName>
    <definedName name="_xlnm.Print_Area" localSheetId="5">表5!$A$1:$D$46</definedName>
    <definedName name="_xlnm.Print_Area" localSheetId="0">封面!$A$3:$A$28</definedName>
    <definedName name="_xlnm.Print_Area">#REF!</definedName>
    <definedName name="_xlnm.Print_Titles" localSheetId="2">表2!$1:$5</definedName>
    <definedName name="_xlnm.Print_Titles" localSheetId="5">表5!$2:$5</definedName>
    <definedName name="_xlnm.Print_Titles" localSheetId="6">表6!$2:$5</definedName>
    <definedName name="_xlnm.Print_Titles" localSheetId="8">表8!$2:$4</definedName>
    <definedName name="表三1" localSheetId="8">[9]人员职务!#REF!</definedName>
    <definedName name="表三1">[9]人员职务!#REF!</definedName>
    <definedName name="表十六" localSheetId="8">#REF!</definedName>
    <definedName name="表十六">#REF!</definedName>
    <definedName name="地区名称" localSheetId="8">#REF!</definedName>
    <definedName name="地区名称" localSheetId="0">#REF!</definedName>
    <definedName name="地区名称">#REF!</definedName>
    <definedName name="汇率" localSheetId="8">#REF!</definedName>
    <definedName name="汇率" localSheetId="0">#REF!</definedName>
    <definedName name="汇率">#REF!</definedName>
    <definedName name="生产列1" localSheetId="8">#REF!</definedName>
    <definedName name="生产列1" localSheetId="0">#REF!</definedName>
    <definedName name="生产列1">#REF!</definedName>
    <definedName name="生产列11" localSheetId="8">#REF!</definedName>
    <definedName name="生产列11" localSheetId="0">#REF!</definedName>
    <definedName name="生产列11">#REF!</definedName>
    <definedName name="生产列15" localSheetId="8">#REF!</definedName>
    <definedName name="生产列15" localSheetId="0">#REF!</definedName>
    <definedName name="生产列15">#REF!</definedName>
    <definedName name="生产列16" localSheetId="8">#REF!</definedName>
    <definedName name="生产列16" localSheetId="0">#REF!</definedName>
    <definedName name="生产列16">#REF!</definedName>
    <definedName name="生产列17" localSheetId="8">#REF!</definedName>
    <definedName name="生产列17" localSheetId="0">#REF!</definedName>
    <definedName name="生产列17">#REF!</definedName>
    <definedName name="生产列19" localSheetId="8">#REF!</definedName>
    <definedName name="生产列19" localSheetId="0">#REF!</definedName>
    <definedName name="生产列19">#REF!</definedName>
    <definedName name="生产列2" localSheetId="8">#REF!</definedName>
    <definedName name="生产列2" localSheetId="0">#REF!</definedName>
    <definedName name="生产列2">#REF!</definedName>
    <definedName name="生产列20" localSheetId="8">#REF!</definedName>
    <definedName name="生产列20" localSheetId="0">#REF!</definedName>
    <definedName name="生产列20">#REF!</definedName>
    <definedName name="生产列3" localSheetId="8">#REF!</definedName>
    <definedName name="生产列3" localSheetId="0">#REF!</definedName>
    <definedName name="生产列3">#REF!</definedName>
    <definedName name="生产列4" localSheetId="8">#REF!</definedName>
    <definedName name="生产列4" localSheetId="0">#REF!</definedName>
    <definedName name="生产列4">#REF!</definedName>
    <definedName name="生产列5" localSheetId="8">#REF!</definedName>
    <definedName name="生产列5" localSheetId="0">#REF!</definedName>
    <definedName name="生产列5">#REF!</definedName>
    <definedName name="生产列6" localSheetId="8">#REF!</definedName>
    <definedName name="生产列6" localSheetId="0">#REF!</definedName>
    <definedName name="生产列6">#REF!</definedName>
    <definedName name="生产列7" localSheetId="8">#REF!</definedName>
    <definedName name="生产列7" localSheetId="0">#REF!</definedName>
    <definedName name="生产列7">#REF!</definedName>
    <definedName name="生产列8" localSheetId="8">#REF!</definedName>
    <definedName name="生产列8" localSheetId="0">#REF!</definedName>
    <definedName name="生产列8">#REF!</definedName>
    <definedName name="生产列9" localSheetId="8">#REF!</definedName>
    <definedName name="生产列9" localSheetId="0">#REF!</definedName>
    <definedName name="生产列9">#REF!</definedName>
    <definedName name="生产期" localSheetId="8">#REF!</definedName>
    <definedName name="生产期" localSheetId="0">#REF!</definedName>
    <definedName name="生产期">#REF!</definedName>
    <definedName name="生产期1" localSheetId="8">#REF!</definedName>
    <definedName name="生产期1" localSheetId="0">#REF!</definedName>
    <definedName name="生产期1">#REF!</definedName>
    <definedName name="生产期11" localSheetId="8">#REF!</definedName>
    <definedName name="生产期11" localSheetId="0">#REF!</definedName>
    <definedName name="生产期11">#REF!</definedName>
    <definedName name="生产期15" localSheetId="8">#REF!</definedName>
    <definedName name="生产期15" localSheetId="0">#REF!</definedName>
    <definedName name="生产期15">#REF!</definedName>
    <definedName name="生产期16" localSheetId="8">#REF!</definedName>
    <definedName name="生产期16" localSheetId="0">#REF!</definedName>
    <definedName name="生产期16">#REF!</definedName>
    <definedName name="生产期17" localSheetId="8">#REF!</definedName>
    <definedName name="生产期17" localSheetId="0">#REF!</definedName>
    <definedName name="生产期17">#REF!</definedName>
    <definedName name="生产期19" localSheetId="8">#REF!</definedName>
    <definedName name="生产期19" localSheetId="0">#REF!</definedName>
    <definedName name="生产期19">#REF!</definedName>
    <definedName name="生产期2" localSheetId="8">#REF!</definedName>
    <definedName name="生产期2" localSheetId="0">#REF!</definedName>
    <definedName name="生产期2">#REF!</definedName>
    <definedName name="生产期20" localSheetId="8">#REF!</definedName>
    <definedName name="生产期20" localSheetId="0">#REF!</definedName>
    <definedName name="生产期20">#REF!</definedName>
    <definedName name="生产期3" localSheetId="8">#REF!</definedName>
    <definedName name="生产期3" localSheetId="0">#REF!</definedName>
    <definedName name="生产期3">#REF!</definedName>
    <definedName name="生产期4" localSheetId="8">#REF!</definedName>
    <definedName name="生产期4" localSheetId="0">#REF!</definedName>
    <definedName name="生产期4">#REF!</definedName>
    <definedName name="生产期5" localSheetId="8">#REF!</definedName>
    <definedName name="生产期5" localSheetId="0">#REF!</definedName>
    <definedName name="生产期5">#REF!</definedName>
    <definedName name="生产期6" localSheetId="8">#REF!</definedName>
    <definedName name="生产期6" localSheetId="0">#REF!</definedName>
    <definedName name="生产期6">#REF!</definedName>
    <definedName name="生产期7" localSheetId="8">#REF!</definedName>
    <definedName name="生产期7" localSheetId="0">#REF!</definedName>
    <definedName name="生产期7">#REF!</definedName>
    <definedName name="生产期8" localSheetId="8">#REF!</definedName>
    <definedName name="生产期8" localSheetId="0">#REF!</definedName>
    <definedName name="生产期8">#REF!</definedName>
    <definedName name="生产期9" localSheetId="8">#REF!</definedName>
    <definedName name="生产期9" localSheetId="0">#REF!</definedName>
    <definedName name="生产期9">#REF!</definedName>
    <definedName name="生产日期" localSheetId="8">#REF!</definedName>
    <definedName name="生产日期" localSheetId="0">#REF!</definedName>
    <definedName name="生产日期">#REF!</definedName>
    <definedName name="十六" localSheetId="8">[4]人员职务!#REF!</definedName>
    <definedName name="十六">[4]人员职务!#REF!</definedName>
  </definedNames>
  <calcPr calcId="191029"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<sst xmlns="http://schemas.openxmlformats.org/spreadsheetml/2006/main" count="554" uniqueCount="454">
  <si>
    <t>附件</t>
  </si>
  <si>
    <t>2023年梁子湖区预算调整（草案）</t>
  </si>
  <si>
    <t xml:space="preserve"> </t>
  </si>
  <si>
    <t>梁子湖财政局编制</t>
  </si>
  <si>
    <t>表一</t>
  </si>
  <si>
    <t>2023年全区一般公共预算支出情况表</t>
  </si>
  <si>
    <t>单位：万元</t>
  </si>
  <si>
    <t>项     目</t>
  </si>
  <si>
    <r>
      <rPr>
        <b/>
        <sz val="11"/>
        <rFont val="宋体"/>
        <charset val="134"/>
      </rPr>
      <t>202</t>
    </r>
    <r>
      <rPr>
        <b/>
        <sz val="11"/>
        <rFont val="宋体"/>
        <charset val="134"/>
      </rPr>
      <t>3</t>
    </r>
    <r>
      <rPr>
        <b/>
        <sz val="11"/>
        <rFont val="宋体"/>
        <charset val="134"/>
      </rPr>
      <t>年年初预算数</t>
    </r>
  </si>
  <si>
    <r>
      <rPr>
        <b/>
        <sz val="11"/>
        <rFont val="宋体"/>
        <charset val="134"/>
      </rPr>
      <t>202</t>
    </r>
    <r>
      <rPr>
        <b/>
        <sz val="11"/>
        <rFont val="宋体"/>
        <charset val="134"/>
      </rPr>
      <t>3</t>
    </r>
    <r>
      <rPr>
        <b/>
        <sz val="11"/>
        <rFont val="宋体"/>
        <charset val="134"/>
      </rPr>
      <t>年调整预算数</t>
    </r>
  </si>
  <si>
    <t>增减+－</t>
  </si>
  <si>
    <t>备  注</t>
  </si>
  <si>
    <t>一、一般公共预算支出</t>
  </si>
  <si>
    <t>区直</t>
  </si>
  <si>
    <t>东沟</t>
  </si>
  <si>
    <t>沼山</t>
  </si>
  <si>
    <t>太和</t>
  </si>
  <si>
    <t>涂镇</t>
  </si>
  <si>
    <t>梁子</t>
  </si>
  <si>
    <t>梧桐湖</t>
  </si>
  <si>
    <t>(一)一般公共服务支出</t>
  </si>
  <si>
    <t>(一)国防支出</t>
  </si>
  <si>
    <t>(二)公共安全支出</t>
  </si>
  <si>
    <t>项目调减教育培训基地预算2800万元、法院“两庭”项目建设200万</t>
  </si>
  <si>
    <t>(三)教育支出</t>
  </si>
  <si>
    <r>
      <rPr>
        <sz val="11"/>
        <color theme="1"/>
        <rFont val="宋体"/>
        <charset val="134"/>
        <scheme val="minor"/>
      </rPr>
      <t>2022年决算数为2</t>
    </r>
    <r>
      <rPr>
        <sz val="11"/>
        <color theme="1"/>
        <rFont val="宋体"/>
        <charset val="134"/>
        <scheme val="minor"/>
      </rPr>
      <t>3932</t>
    </r>
    <r>
      <rPr>
        <sz val="11"/>
        <color theme="1"/>
        <rFont val="宋体"/>
        <charset val="134"/>
        <scheme val="minor"/>
      </rPr>
      <t>万元，按要求支出比去年有所增长</t>
    </r>
  </si>
  <si>
    <t>(四)科学技术支出</t>
  </si>
  <si>
    <t>(五)文化旅游体育与传媒支出</t>
  </si>
  <si>
    <t>专款增加</t>
  </si>
  <si>
    <t>(六)社会保障和就业支出</t>
  </si>
  <si>
    <t>(七)卫生健康支出</t>
  </si>
  <si>
    <t>调减项目：区直防疫支出减少998万、乡镇防疫支出减少1050万</t>
  </si>
  <si>
    <t>(八)节能环保支出</t>
  </si>
  <si>
    <t>市级对生态文明资金专款减少</t>
  </si>
  <si>
    <t>(九)城乡社区支出</t>
  </si>
  <si>
    <t>(十)农林水支出</t>
  </si>
  <si>
    <t>2022年决算数为22610万元，按要求支出比去年有所增长</t>
  </si>
  <si>
    <t>(十一)交通运输支出</t>
  </si>
  <si>
    <t>(十二)资源勘探信息等支出</t>
  </si>
  <si>
    <t>(十三)商业服务业等支出</t>
  </si>
  <si>
    <t>(十四)金融支出</t>
  </si>
  <si>
    <t>(十五)援助其他地区支出</t>
  </si>
  <si>
    <t>(十六)自然资源海洋气象等支出</t>
  </si>
  <si>
    <t>(十七)住房保障支出</t>
  </si>
  <si>
    <t>(十八)粮油物资储备支出</t>
  </si>
  <si>
    <t>(十九)灾害防治及应急管理支出</t>
  </si>
  <si>
    <t>(二十)预备费</t>
  </si>
  <si>
    <r>
      <rPr>
        <sz val="11"/>
        <color theme="1"/>
        <rFont val="宋体"/>
        <charset val="134"/>
        <scheme val="minor"/>
      </rPr>
      <t>2</t>
    </r>
    <r>
      <rPr>
        <sz val="11"/>
        <color theme="1"/>
        <rFont val="宋体"/>
        <charset val="134"/>
        <scheme val="minor"/>
      </rPr>
      <t>023年未发生区长预备费支出调节支出结构</t>
    </r>
  </si>
  <si>
    <t>(二十一)其他支出</t>
  </si>
  <si>
    <t>(二十二)债务付息支出</t>
  </si>
  <si>
    <t>(二十三)债务发行费用支出</t>
  </si>
  <si>
    <t>二、转移性支出</t>
  </si>
  <si>
    <t>（一）返还性支出</t>
  </si>
  <si>
    <t>（二）一般性转移支付</t>
  </si>
  <si>
    <t>（三）专项转移支付</t>
  </si>
  <si>
    <t>（四）上解支出</t>
  </si>
  <si>
    <t>（五）结转结余</t>
  </si>
  <si>
    <t>（六）安排预算稳定调节基金</t>
  </si>
  <si>
    <t>（七）债务转贷支出</t>
  </si>
  <si>
    <t xml:space="preserve"> (八) 地方政府一般债券还本支出</t>
  </si>
  <si>
    <t>支    出   合   计</t>
  </si>
  <si>
    <t>表二</t>
  </si>
  <si>
    <t>梁子湖区2023年区级部门预算支出调整表</t>
  </si>
  <si>
    <t xml:space="preserve"> 项     目</t>
  </si>
  <si>
    <t xml:space="preserve">年初预算
合计 </t>
  </si>
  <si>
    <t xml:space="preserve">调整后支出合计
</t>
  </si>
  <si>
    <t>调整数合计</t>
  </si>
  <si>
    <t>调整事由</t>
  </si>
  <si>
    <t>小计</t>
  </si>
  <si>
    <t>本级支出</t>
  </si>
  <si>
    <t>上级专款及转移支付</t>
  </si>
  <si>
    <t>区级一般公共预算支出合计</t>
  </si>
  <si>
    <t>一、一般公共服务支出</t>
  </si>
  <si>
    <t>调增项目：行政政法股：人大代表之家建设和九届人大三次会38万、九届三次政协会和委员工作室建设38万、《湖北日报》专版经费13.8万元，《湖北画报》专版经费1.6万元、“全国信访工作示范区”创建工作经费12万元，驻京驻汉人员维稳经费18万元。“全国信访工作示范区”创建工作经费12万元，驻京驻汉人员维稳经费18万元。调减项目：预算股：项目申报编制费440万、市场改造100万。行政政法股：行政退休以及事业在职、退休共191人绩效和年终考核奖已预算未执行。</t>
  </si>
  <si>
    <t>梁子湖区财政局预算股专项资金</t>
  </si>
  <si>
    <t>调减项目：项目申报编制费440万、市场改造100万</t>
  </si>
  <si>
    <t>行政政法</t>
  </si>
  <si>
    <t>调增项目：人大代表之家建设和九届人大三次会38万、九届三次政协会和委员工作室建设38万、《湖北日报》专版经费13.8万元，《湖北画报》专版经费1.6万元、“全国信访工作示范区”创建工作经费12万元，驻京驻汉人员维稳经费18万元。调减项目：“全国信访工作示范区”创建工作经费12万元，驻京驻汉人员维稳经费18万元</t>
  </si>
  <si>
    <t>农业股</t>
  </si>
  <si>
    <t>经建股</t>
  </si>
  <si>
    <t>二、国防支出</t>
  </si>
  <si>
    <t>二、公共安全支出</t>
  </si>
  <si>
    <t>调减项目：预算股调减派出所标准建设100万。行政政法股调减公安局工资类基本支出预算多于实际需求720万。消防大队消防车400万预算未购置等。</t>
  </si>
  <si>
    <t>调减项目：派出所标准建设100万</t>
  </si>
  <si>
    <t>三、教育支出</t>
  </si>
  <si>
    <t xml:space="preserve">调增项目：教科文股调增教育费1585.22万元，工资652.9万元。教育专款增加。
</t>
  </si>
  <si>
    <t>教科文股</t>
  </si>
  <si>
    <t xml:space="preserve">调增项目：教育费附加追加预算1585.22万元，工资追加652.9万元。
</t>
  </si>
  <si>
    <t>四、科学技术支出</t>
  </si>
  <si>
    <t>调减项目：预算股调减科技创新发展基金1000万</t>
  </si>
  <si>
    <t>调减项目：科技创新发展基金1000万</t>
  </si>
  <si>
    <t>五、文化旅游体育与传媒支出</t>
  </si>
  <si>
    <t>六、社会保障和就业支出</t>
  </si>
  <si>
    <t>调增项目：社保股调增养老保险及职业年金8.1万元、义务兵优待金7.5万元，2023年第一批困难群体城乡居保参保区财政配套资金40万元。调减项目：残疾人二项补贴120万元，困难高龄和失能老年人补贴133万元，社会救助资金261.5万元，优抚对象价格临时补贴配套资金47万元。退休及在职绩效等</t>
  </si>
  <si>
    <t>社保股</t>
  </si>
  <si>
    <t>七、卫生健康支出</t>
  </si>
  <si>
    <t>调增项目：社保股调增人员工资人员工资63万元，养老保险4万元，住房公积金3万元、困难群众城乡居民参加城乡居保区级配套资金40万元等。调减项目：预算股调减防疫专项支出998.78万</t>
  </si>
  <si>
    <t>调减项目：防疫专项支出998.78万</t>
  </si>
  <si>
    <t>调加项目：人员工资63万元，养老保险4万元，住房公积金3万元、困难群众城乡居民参加城乡居保区级配套资金40万元。</t>
  </si>
  <si>
    <t>八、节能环保支出</t>
  </si>
  <si>
    <t>调减项目：预算股调减生态文明资金6206万</t>
  </si>
  <si>
    <t>调减项目：生态文明资金5156万</t>
  </si>
  <si>
    <t>调减项目：污水处理1050万</t>
  </si>
  <si>
    <t>九、城乡社区支出</t>
  </si>
  <si>
    <t>调减项目：预算股调减城市建设1679.6万和上级专款增加</t>
  </si>
  <si>
    <t>调增项目：上级专款增加</t>
  </si>
  <si>
    <t>调减项目：城市建设1679.6万</t>
  </si>
  <si>
    <t>十、农林水支出</t>
  </si>
  <si>
    <t>调增项目：预算股调增村级干部报酬150.7万。农业股调增职业年金职业年金6.93万元，养老29万元。</t>
  </si>
  <si>
    <t>调增项目：村级干部报酬150.7万、</t>
  </si>
  <si>
    <t>调增项目：农业农村局追加了职业年金6.93万元，养老29万元</t>
  </si>
  <si>
    <t>十一、交通运输支出</t>
  </si>
  <si>
    <t>交通上级专款增加</t>
  </si>
  <si>
    <t>十二、资源勘探电力信息等支出</t>
  </si>
  <si>
    <t>十三、商业服务业等支出</t>
  </si>
  <si>
    <t>十四、金融支出</t>
  </si>
  <si>
    <t>十六、援助其他地区支出</t>
  </si>
  <si>
    <t>十二、国土海洋气象等支出</t>
  </si>
  <si>
    <t>上级专款增加</t>
  </si>
  <si>
    <t>十三、住房保障支出</t>
  </si>
  <si>
    <t>调减项目：社保、教科文调减公积金等</t>
  </si>
  <si>
    <t>十四、灾害防治及应急管理支出</t>
  </si>
  <si>
    <t>调增项目：应急局调增88.88自然灾害综合风险普查，10万执法制服；调减项目：消防队调减24万。</t>
  </si>
  <si>
    <t>调增项目：应急局调增88.88自然灾害综合风险普查，10万执法制服</t>
  </si>
  <si>
    <t>十五、预备费</t>
  </si>
  <si>
    <t>2023年未发生区长预备费支出调节支出结构</t>
  </si>
  <si>
    <t>十六、国债还本付息支出</t>
  </si>
  <si>
    <t>十七、其他支出</t>
  </si>
  <si>
    <t>表三</t>
  </si>
  <si>
    <t>2023年梁子湖区一般公共预算收支平衡表</t>
  </si>
  <si>
    <t>收  入</t>
  </si>
  <si>
    <t>支  出</t>
  </si>
  <si>
    <t>年初预算数</t>
  </si>
  <si>
    <t>调整预算数</t>
  </si>
  <si>
    <t>增减+-</t>
  </si>
  <si>
    <t>本级收入合计</t>
  </si>
  <si>
    <t>本级支出合计</t>
  </si>
  <si>
    <t>转移性收入</t>
  </si>
  <si>
    <t>转移性支出</t>
  </si>
  <si>
    <t xml:space="preserve">  上级补助收入</t>
  </si>
  <si>
    <t xml:space="preserve">  补助下级支出</t>
  </si>
  <si>
    <t xml:space="preserve">    返还性收入</t>
  </si>
  <si>
    <t xml:space="preserve">    一般性转移支付收入</t>
  </si>
  <si>
    <t xml:space="preserve">    专项转移支付收入</t>
  </si>
  <si>
    <t xml:space="preserve">  下级上解收入</t>
  </si>
  <si>
    <t xml:space="preserve">  上解上级支出</t>
  </si>
  <si>
    <t xml:space="preserve">    体制上解收入</t>
  </si>
  <si>
    <t xml:space="preserve">    体制上解支出</t>
  </si>
  <si>
    <t xml:space="preserve">    专项上解收入</t>
  </si>
  <si>
    <t xml:space="preserve">    专项上解支出</t>
  </si>
  <si>
    <t xml:space="preserve">  待偿债置换一般债券上年结余</t>
  </si>
  <si>
    <t xml:space="preserve">  调出资金</t>
  </si>
  <si>
    <t xml:space="preserve">  上年结余收入</t>
  </si>
  <si>
    <t xml:space="preserve">  安排预算稳定调节基金</t>
  </si>
  <si>
    <t xml:space="preserve">  调入资金</t>
  </si>
  <si>
    <t xml:space="preserve">  补充预算周转金</t>
  </si>
  <si>
    <t xml:space="preserve">   从政府性基金预算调入</t>
  </si>
  <si>
    <t xml:space="preserve">  地方政府一般债务转贷支出</t>
  </si>
  <si>
    <t xml:space="preserve">    其中：从抗疫特别国债调入</t>
  </si>
  <si>
    <t xml:space="preserve">  援助其他地区支出</t>
  </si>
  <si>
    <t xml:space="preserve">   从国有资本经营预算调入</t>
  </si>
  <si>
    <t xml:space="preserve">  年终结余</t>
  </si>
  <si>
    <t xml:space="preserve">    从其他资金调入</t>
  </si>
  <si>
    <t xml:space="preserve">  地方政府一般债务收入</t>
  </si>
  <si>
    <t xml:space="preserve">  地方政府一般债务转贷收入</t>
  </si>
  <si>
    <t xml:space="preserve">  接受其他地区援助收入</t>
  </si>
  <si>
    <t>债务还本支出</t>
  </si>
  <si>
    <t xml:space="preserve">  动用预算稳定调节基金</t>
  </si>
  <si>
    <t xml:space="preserve">  地方政府一般债务还本支出</t>
  </si>
  <si>
    <t>收入总计</t>
  </si>
  <si>
    <t>支出总计</t>
  </si>
  <si>
    <t>表四</t>
  </si>
  <si>
    <t>2023年梁子湖一般债务限额和余额表</t>
  </si>
  <si>
    <t>地  区</t>
  </si>
  <si>
    <t>债务限额</t>
  </si>
  <si>
    <t>债务余额</t>
  </si>
  <si>
    <t>备注</t>
  </si>
  <si>
    <t>梁子湖区</t>
  </si>
  <si>
    <t xml:space="preserve">  梁子湖区</t>
  </si>
  <si>
    <t>备注：2023年政府一般债务限额为省下达数。</t>
  </si>
  <si>
    <t>表五</t>
  </si>
  <si>
    <t>2023年梁子湖区政府性基金收入调整情况表</t>
  </si>
  <si>
    <t>项  目</t>
  </si>
  <si>
    <t>收 入 数</t>
  </si>
  <si>
    <t>一、农网还贷资金收入</t>
  </si>
  <si>
    <t>二、海南省高等级公路车辆通行附加费收入</t>
  </si>
  <si>
    <t>三、国家电影事业发展专项资金收入</t>
  </si>
  <si>
    <t>四、国有土地收益基金收入</t>
  </si>
  <si>
    <t>五、农业土地开发资金收入</t>
  </si>
  <si>
    <t>六、国有土地使用权出让收入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</si>
  <si>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</si>
  <si>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</si>
  <si>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</si>
  <si>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</si>
  <si>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</si>
  <si>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七、大中型水库库区基金收入</t>
  </si>
  <si>
    <t>八、彩票公益金收入</t>
  </si>
  <si>
    <t xml:space="preserve">  福利彩票公益金收入</t>
  </si>
  <si>
    <t xml:space="preserve">  体育彩票公益金收入</t>
  </si>
  <si>
    <t>九、城市基础设施配套费收入</t>
  </si>
  <si>
    <t>十、小型水库移民扶助基金收入</t>
  </si>
  <si>
    <t>十一、国家重大水利工程建设基金收入</t>
  </si>
  <si>
    <t>十二、车辆通行费</t>
  </si>
  <si>
    <t>十三、污水处理费收入</t>
  </si>
  <si>
    <t>十四、彩票发行机构和彩票销售机构的业务费用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</si>
  <si>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</si>
  <si>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</si>
  <si>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</si>
  <si>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</si>
  <si>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</si>
  <si>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十五、其他政府性基金收入</t>
  </si>
  <si>
    <t>十六、专项债券对应项目专项收入</t>
  </si>
  <si>
    <t>本级政府性基金收入合计</t>
  </si>
  <si>
    <t xml:space="preserve">  政府性基金补助收入</t>
  </si>
  <si>
    <t xml:space="preserve">  政府性基金上解收入</t>
  </si>
  <si>
    <t xml:space="preserve">    其中：地方政府性基金调入专项收入</t>
  </si>
  <si>
    <t xml:space="preserve">  地方政府专项债务收入</t>
  </si>
  <si>
    <t xml:space="preserve">  地方政府专项债务转贷收入</t>
  </si>
  <si>
    <t>上  级  转  移  性  收  入  合  计</t>
  </si>
  <si>
    <t>政府性基金收入总计</t>
  </si>
  <si>
    <t>表六</t>
  </si>
  <si>
    <t>2023年梁子湖区政府性基金支出调整情况表</t>
  </si>
  <si>
    <t>支 出 数</t>
  </si>
  <si>
    <t>一、文化旅游体育与传媒支出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</si>
  <si>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</si>
  <si>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</si>
  <si>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</si>
  <si>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</si>
  <si>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</si>
  <si>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</si>
  <si>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</si>
  <si>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</si>
  <si>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</si>
  <si>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</si>
  <si>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</si>
  <si>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 </t>
  </si>
  <si>
    <t xml:space="preserve">   国家电影事业发展专项资金对应专项债务收入安排的支出</t>
  </si>
  <si>
    <t xml:space="preserve">      资助城市影院</t>
  </si>
  <si>
    <t xml:space="preserve">      其他国家电影事业发展专项资金对应专项债务收入支出</t>
  </si>
  <si>
    <t>二、社会保障和就业支出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</si>
  <si>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</si>
  <si>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</si>
  <si>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</si>
  <si>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</si>
  <si>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</si>
  <si>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</si>
  <si>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</si>
  <si>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</si>
  <si>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三、节能环保支出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</si>
  <si>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</si>
  <si>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</si>
  <si>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</si>
  <si>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</si>
  <si>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</si>
  <si>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</si>
  <si>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</si>
  <si>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</si>
  <si>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</si>
  <si>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</si>
  <si>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</si>
  <si>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</si>
  <si>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</si>
  <si>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</si>
  <si>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</si>
  <si>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</si>
  <si>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</si>
  <si>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</si>
  <si>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</si>
  <si>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</si>
  <si>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</si>
  <si>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</si>
  <si>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</si>
  <si>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</si>
  <si>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农业生产发展支出</t>
  </si>
  <si>
    <t>农村社会事业支出</t>
  </si>
  <si>
    <t>农业农村生态环境支出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</si>
  <si>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</si>
  <si>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</si>
  <si>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</si>
  <si>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</si>
  <si>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</si>
  <si>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</si>
  <si>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</si>
  <si>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</si>
  <si>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</si>
  <si>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</si>
  <si>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</si>
  <si>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</si>
  <si>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</si>
  <si>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</si>
  <si>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</si>
  <si>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</si>
  <si>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</si>
  <si>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</si>
  <si>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</si>
  <si>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</si>
  <si>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</si>
  <si>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</si>
  <si>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</si>
  <si>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五、农林水支出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</si>
  <si>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</si>
  <si>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</si>
  <si>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</si>
  <si>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</si>
  <si>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</si>
  <si>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</si>
  <si>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</si>
  <si>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</si>
  <si>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</si>
  <si>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</si>
  <si>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</si>
  <si>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</si>
  <si>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六、交通运输支出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</si>
  <si>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</si>
  <si>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</si>
  <si>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</si>
  <si>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</si>
  <si>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</si>
  <si>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</si>
  <si>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</si>
  <si>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</si>
  <si>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</si>
  <si>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</si>
  <si>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</si>
  <si>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</si>
  <si>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</si>
  <si>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</si>
  <si>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</si>
  <si>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</si>
  <si>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</si>
  <si>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</si>
  <si>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</si>
  <si>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</si>
  <si>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</si>
  <si>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</si>
  <si>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</si>
  <si>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</si>
  <si>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</si>
  <si>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</si>
  <si>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</si>
  <si>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</si>
  <si>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</si>
  <si>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</si>
  <si>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</si>
  <si>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</si>
  <si>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</si>
  <si>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</si>
  <si>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</si>
  <si>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</si>
  <si>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</si>
  <si>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</si>
  <si>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</si>
  <si>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七、资源勘探工业信息等支出</t>
  </si>
  <si>
    <t xml:space="preserve">    农网还贷资金支出</t>
  </si>
  <si>
    <t xml:space="preserve">      地方农网还贷资金支出</t>
  </si>
  <si>
    <t xml:space="preserve">      其他农网还贷资金支出</t>
  </si>
  <si>
    <t>八、其他支出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</si>
  <si>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</si>
  <si>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</si>
  <si>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</si>
  <si>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</si>
  <si>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</si>
  <si>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</si>
  <si>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</si>
  <si>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</si>
  <si>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</si>
  <si>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</si>
  <si>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</si>
  <si>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</si>
  <si>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</si>
  <si>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</si>
  <si>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</si>
  <si>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</si>
  <si>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</si>
  <si>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</si>
  <si>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</si>
  <si>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</si>
  <si>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用于巩固脱贫衔接乡村振兴的彩票公益金支出</t>
  </si>
  <si>
    <t xml:space="preserve">      用于法律援助的彩票公益金支出</t>
  </si>
  <si>
    <t xml:space="preserve">      用于城乡医疗救助的彩票公益金支出</t>
  </si>
  <si>
    <t xml:space="preserve">      用于其他社会公益事业的彩票公益金支出</t>
  </si>
  <si>
    <t>九、债务付息支出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</si>
  <si>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</si>
  <si>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</si>
  <si>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</si>
  <si>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</si>
  <si>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</si>
  <si>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</si>
  <si>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</si>
  <si>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</si>
  <si>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</si>
  <si>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</si>
  <si>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</si>
  <si>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</si>
  <si>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</si>
  <si>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</si>
  <si>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</si>
  <si>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十、债务发行费用支出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</si>
  <si>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</si>
  <si>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</si>
  <si>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</si>
  <si>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</si>
  <si>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</si>
  <si>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</si>
  <si>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</si>
  <si>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</si>
  <si>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</si>
  <si>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</si>
  <si>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</si>
  <si>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</si>
  <si>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</si>
  <si>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</si>
  <si>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</si>
  <si>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十一、抗疫特别国债安排的支出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</si>
  <si>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</si>
  <si>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</si>
  <si>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</si>
  <si>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</si>
  <si>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</si>
  <si>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</si>
  <si>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</si>
  <si>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</si>
  <si>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</si>
  <si>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</si>
  <si>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</si>
  <si>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</si>
  <si>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</si>
  <si>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</si>
  <si>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</si>
  <si>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</si>
  <si>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</si>
  <si>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</si>
  <si>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</si>
  <si>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</si>
  <si>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支     出    合   计</t>
  </si>
  <si>
    <t xml:space="preserve">  政府性基金补助支出</t>
  </si>
  <si>
    <t xml:space="preserve">  政府性基金上解支出</t>
  </si>
  <si>
    <t xml:space="preserve">  年终结余（转）</t>
  </si>
  <si>
    <t xml:space="preserve">  地方政府专项债务转贷支出</t>
  </si>
  <si>
    <t>转 移 性 支 出 合 计</t>
  </si>
  <si>
    <t xml:space="preserve">  地方政府专项债务还本支出</t>
  </si>
  <si>
    <t>债 务 还 本  支出 合 计</t>
  </si>
  <si>
    <t>表七</t>
  </si>
  <si>
    <t>2023年梁子湖区政府专项债务限额和余额表</t>
  </si>
  <si>
    <r>
      <rPr>
        <sz val="12"/>
        <rFont val="宋体"/>
        <charset val="134"/>
      </rPr>
      <t>备注：</t>
    </r>
    <r>
      <rPr>
        <sz val="12"/>
        <rFont val="Times New Roman"/>
        <charset val="134"/>
      </rPr>
      <t>2023</t>
    </r>
    <r>
      <rPr>
        <sz val="12"/>
        <rFont val="宋体"/>
        <charset val="134"/>
      </rPr>
      <t>年政府专项债务限额为省下达数。</t>
    </r>
  </si>
  <si>
    <t>表八</t>
  </si>
  <si>
    <t>2023年梁子湖区新增政府专项债券资金安排情况表</t>
  </si>
  <si>
    <t>序号</t>
  </si>
  <si>
    <t>发行金额</t>
  </si>
  <si>
    <t>梁子湖区小计</t>
  </si>
  <si>
    <t>梧桐湖新区北产业园项目</t>
  </si>
  <si>
    <t>梁湖良品特色农产品提质增效及仓储物流基础设施项目</t>
  </si>
  <si>
    <t>鄂州市梁子湖区农村水系综合整治项目</t>
  </si>
  <si>
    <t>鄂州市梁子湖区梁子镇“擦亮小城镇”美丽城镇建设项目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</si>
</sst>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0.00;* \-#,##0.00;* &quot;-&quot;??;@"/>
    <numFmt numFmtId="177" formatCode="0_ "/>
    <numFmt numFmtId="178" formatCode="#,##0_ "/>
    <numFmt numFmtId="179" formatCode="0_);[Red]\(0\)"/>
    <numFmt numFmtId="180" formatCode="0.00_);[Red]\(0.00\)"/>
    <numFmt numFmtId="181" formatCode="0.00_ "/>
    <numFmt numFmtId="182" formatCode="0000"/>
    <numFmt numFmtId="183" formatCode="0.0%"/>
  </numFmts>
  <fonts count="56">
    <font>
      <sz val="11"/>
      <color theme="1"/>
      <name val="宋体"/>
      <charset val="134"/>
      <scheme val="minor"/>
    </font>
    <font>
      <b/>
      <sz val="11"/>
      <name val="宋体"/>
      <charset val="134"/>
    </font>
    <font>
      <sz val="12"/>
      <name val="宋体"/>
      <charset val="134"/>
    </font>
    <font>
      <sz val="11"/>
      <name val="宋体"/>
      <charset val="134"/>
    </font>
    <font>
      <sz val="12"/>
      <name val="黑体"/>
      <charset val="134"/>
    </font>
    <font>
      <sz val="18"/>
      <name val="方正小标宋简体"/>
      <charset val="134"/>
    </font>
    <font>
      <b/>
      <sz val="12"/>
      <name val="宋体"/>
      <charset val="134"/>
    </font>
    <font>
      <sz val="22"/>
      <name val="宋体"/>
      <charset val="134"/>
    </font>
    <font>
      <b/>
      <sz val="11"/>
      <name val="宋体"/>
      <charset val="134"/>
      <scheme val="minor"/>
    </font>
    <font>
      <sz val="18"/>
      <name val="方正小标宋_GBK"/>
      <charset val="134"/>
    </font>
    <font>
      <sz val="12"/>
      <name val="Times New Roman"/>
      <charset val="134"/>
    </font>
    <font>
      <sz val="11"/>
      <name val="宋体"/>
      <charset val="134"/>
      <scheme val="minor"/>
    </font>
    <font>
      <b/>
      <sz val="16"/>
      <name val="黑体"/>
      <charset val="134"/>
    </font>
    <font>
      <b/>
      <sz val="12"/>
      <name val="宋体"/>
      <charset val="134"/>
      <scheme val="minor"/>
    </font>
    <font>
      <sz val="12"/>
      <name val="宋体"/>
      <charset val="134"/>
      <scheme val="minor"/>
    </font>
    <font>
      <sz val="12"/>
      <name val="楷体_GB2312"/>
      <charset val="134"/>
    </font>
    <font>
      <b/>
      <sz val="10"/>
      <name val="宋体"/>
      <charset val="134"/>
    </font>
    <font>
      <sz val="10"/>
      <name val="宋体"/>
      <charset val="134"/>
    </font>
    <font>
      <b/>
      <sz val="12"/>
      <name val="黑体"/>
      <charset val="134"/>
    </font>
    <font>
      <b/>
      <sz val="9"/>
      <name val="宋体"/>
      <charset val="134"/>
    </font>
    <font>
      <sz val="9"/>
      <name val="宋体"/>
      <charset val="134"/>
    </font>
    <font>
      <sz val="10"/>
      <color indexed="10"/>
      <name val="宋体"/>
      <charset val="134"/>
    </font>
    <font>
      <sz val="9"/>
      <color rgb="FFFF0000"/>
      <name val="宋体"/>
      <charset val="134"/>
    </font>
    <font>
      <b/>
      <sz val="9"/>
      <color theme="1"/>
      <name val="宋体"/>
      <charset val="134"/>
      <scheme val="minor"/>
    </font>
    <font>
      <b/>
      <sz val="11"/>
      <color theme="1"/>
      <name val="宋体"/>
      <charset val="134"/>
      <scheme val="minor"/>
    </font>
    <font>
      <b/>
      <sz val="14"/>
      <name val="黑体"/>
      <charset val="134"/>
    </font>
    <font>
      <sz val="9"/>
      <color theme="1"/>
      <name val="宋体"/>
      <charset val="134"/>
      <scheme val="minor"/>
    </font>
    <font>
      <sz val="10"/>
      <color theme="1"/>
      <name val="宋体"/>
      <charset val="134"/>
      <scheme val="minor"/>
    </font>
    <font>
      <sz val="16"/>
      <name val="黑体"/>
      <charset val="134"/>
    </font>
    <font>
      <sz val="24"/>
      <name val="方正小标宋简体"/>
      <charset val="134"/>
    </font>
    <font>
      <sz val="22"/>
      <name val="黑体"/>
      <charset val="134"/>
    </font>
    <font>
      <sz val="22"/>
      <name val="楷体"/>
      <charset val="134"/>
    </font>
    <font>
      <sz val="18"/>
      <name val="黑体"/>
      <charset val="134"/>
    </font>
    <font>
      <sz val="18"/>
      <name val="楷体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b/>
      <sz val="10"/>
      <name val="Arial"/>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2" borderId="9"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0" applyNumberFormat="0" applyFill="0" applyAlignment="0" applyProtection="0">
      <alignment vertical="center"/>
    </xf>
    <xf numFmtId="0" fontId="40" fillId="0" borderId="10" applyNumberFormat="0" applyFill="0" applyAlignment="0" applyProtection="0">
      <alignment vertical="center"/>
    </xf>
    <xf numFmtId="0" fontId="41" fillId="0" borderId="11" applyNumberFormat="0" applyFill="0" applyAlignment="0" applyProtection="0">
      <alignment vertical="center"/>
    </xf>
    <xf numFmtId="0" fontId="41" fillId="0" borderId="0" applyNumberFormat="0" applyFill="0" applyBorder="0" applyAlignment="0" applyProtection="0">
      <alignment vertical="center"/>
    </xf>
    <xf numFmtId="0" fontId="42" fillId="3" borderId="12" applyNumberFormat="0" applyAlignment="0" applyProtection="0">
      <alignment vertical="center"/>
    </xf>
    <xf numFmtId="0" fontId="43" fillId="4" borderId="13" applyNumberFormat="0" applyAlignment="0" applyProtection="0">
      <alignment vertical="center"/>
    </xf>
    <xf numFmtId="0" fontId="44" fillId="4" borderId="12" applyNumberFormat="0" applyAlignment="0" applyProtection="0">
      <alignment vertical="center"/>
    </xf>
    <xf numFmtId="0" fontId="45" fillId="5" borderId="14" applyNumberFormat="0" applyAlignment="0" applyProtection="0">
      <alignment vertical="center"/>
    </xf>
    <xf numFmtId="0" fontId="46" fillId="0" borderId="15" applyNumberFormat="0" applyFill="0" applyAlignment="0" applyProtection="0">
      <alignment vertical="center"/>
    </xf>
    <xf numFmtId="0" fontId="47" fillId="0" borderId="16" applyNumberFormat="0" applyFill="0" applyAlignment="0" applyProtection="0">
      <alignment vertical="center"/>
    </xf>
    <xf numFmtId="0" fontId="48" fillId="6" borderId="0" applyNumberFormat="0" applyBorder="0" applyAlignment="0" applyProtection="0">
      <alignment vertical="center"/>
    </xf>
    <xf numFmtId="0" fontId="49" fillId="7" borderId="0" applyNumberFormat="0" applyBorder="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2" fillId="11" borderId="0" applyNumberFormat="0" applyBorder="0" applyAlignment="0" applyProtection="0">
      <alignment vertical="center"/>
    </xf>
    <xf numFmtId="0" fontId="51" fillId="12" borderId="0" applyNumberFormat="0" applyBorder="0" applyAlignment="0" applyProtection="0">
      <alignment vertical="center"/>
    </xf>
    <xf numFmtId="0" fontId="51"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1" fillId="32" borderId="0" applyNumberFormat="0" applyBorder="0" applyAlignment="0" applyProtection="0">
      <alignment vertical="center"/>
    </xf>
    <xf numFmtId="0" fontId="53" fillId="0" borderId="0"/>
    <xf numFmtId="9" fontId="2" fillId="0" borderId="0" applyFont="0" applyFill="0" applyBorder="0" applyAlignment="0" applyProtection="0">
      <alignment vertical="center"/>
    </xf>
    <xf numFmtId="0" fontId="2" fillId="0" borderId="0"/>
    <xf numFmtId="0" fontId="2" fillId="0" borderId="0"/>
    <xf numFmtId="0" fontId="0" fillId="0" borderId="0"/>
    <xf numFmtId="0" fontId="2" fillId="0" borderId="0">
      <alignment vertical="center"/>
    </xf>
    <xf numFmtId="0" fontId="0" fillId="0" borderId="0"/>
    <xf numFmtId="0" fontId="0" fillId="0" borderId="0"/>
    <xf numFmtId="0" fontId="3" fillId="0" borderId="0"/>
    <xf numFmtId="9" fontId="54" fillId="0" borderId="0" applyFont="0" applyFill="0" applyBorder="0" applyAlignment="0" applyProtection="0"/>
    <xf numFmtId="0" fontId="2" fillId="0" borderId="0"/>
    <xf numFmtId="0" fontId="0" fillId="0" borderId="0">
      <alignment vertical="center"/>
    </xf>
    <xf numFmtId="0" fontId="2" fillId="0" borderId="0"/>
    <xf numFmtId="0" fontId="2" fillId="0" borderId="0">
      <alignment vertical="center"/>
    </xf>
    <xf numFmtId="0" fontId="55" fillId="0" borderId="0">
      <alignment vertical="center"/>
    </xf>
    <xf numFmtId="0" fontId="10" fillId="0" borderId="0"/>
    <xf numFmtId="0" fontId="2" fillId="0" borderId="0"/>
    <xf numFmtId="0" fontId="2" fillId="0" borderId="0">
      <alignment vertical="center"/>
    </xf>
    <xf numFmtId="176" fontId="54" fillId="0" borderId="0" applyFont="0" applyFill="0" applyBorder="0" applyAlignment="0" applyProtection="0"/>
  </cellStyleXfs>
  <cellXfs count="197">
    <xf numFmtId="0" fontId="0" fillId="0" borderId="0" xfId="0"/>
    <xf numFmtId="0" fontId="1" fillId="0" borderId="0" xfId="63" applyFont="1" applyFill="1" applyBorder="1" applyAlignment="1">
      <alignment vertical="center"/>
    </xf>
    <xf numFmtId="0" fontId="2" fillId="0" borderId="0" xfId="65" applyFont="1" applyFill="1" applyBorder="1" applyAlignment="1">
      <alignment vertical="center"/>
    </xf>
    <xf numFmtId="0" fontId="3" fillId="0" borderId="0" xfId="63" applyFont="1" applyFill="1" applyBorder="1" applyAlignment="1">
      <alignment vertical="center"/>
    </xf>
    <xf numFmtId="0" fontId="4" fillId="0" borderId="0" xfId="59" applyFont="1" applyFill="1" applyAlignment="1">
      <alignment vertical="center"/>
    </xf>
    <xf numFmtId="0" fontId="2" fillId="0" borderId="0" xfId="65" applyFont="1" applyFill="1" applyBorder="1" applyAlignment="1">
      <alignment horizontal="center" vertical="center"/>
    </xf>
    <xf numFmtId="177" fontId="2" fillId="0" borderId="0" xfId="65" applyNumberFormat="1" applyFont="1" applyFill="1" applyBorder="1" applyAlignment="1">
      <alignment horizontal="center" vertical="center"/>
    </xf>
    <xf numFmtId="0" fontId="5" fillId="0" borderId="0" xfId="65" applyFont="1" applyFill="1" applyBorder="1" applyAlignment="1">
      <alignment horizontal="center" vertical="center"/>
    </xf>
    <xf numFmtId="0" fontId="6" fillId="0" borderId="0" xfId="64" applyFont="1" applyFill="1" applyBorder="1" applyAlignment="1">
      <alignment vertical="center"/>
    </xf>
    <xf numFmtId="0" fontId="2" fillId="0" borderId="0" xfId="64" applyFont="1" applyFill="1" applyBorder="1" applyAlignment="1">
      <alignment horizontal="center" vertical="center"/>
    </xf>
    <xf numFmtId="0" fontId="2" fillId="0" borderId="0" xfId="64" applyFont="1" applyFill="1" applyBorder="1" applyAlignment="1">
      <alignment vertical="center"/>
    </xf>
    <xf numFmtId="177" fontId="7" fillId="0" borderId="0" xfId="65" applyNumberFormat="1" applyFont="1" applyFill="1" applyBorder="1" applyAlignment="1">
      <alignment horizontal="center" vertical="center"/>
    </xf>
    <xf numFmtId="0" fontId="3" fillId="0" borderId="0" xfId="65" applyFont="1" applyFill="1" applyBorder="1" applyAlignment="1">
      <alignment horizontal="right" vertical="center"/>
    </xf>
    <xf numFmtId="0" fontId="8" fillId="0" borderId="1" xfId="64" applyFont="1" applyFill="1" applyBorder="1" applyAlignment="1">
      <alignment horizontal="center" vertical="center"/>
    </xf>
    <xf numFmtId="0" fontId="6" fillId="0" borderId="0" xfId="65" applyFont="1" applyFill="1" applyBorder="1" applyAlignment="1">
      <alignment vertical="center"/>
    </xf>
    <xf numFmtId="0" fontId="1" fillId="0" borderId="2" xfId="65" applyFont="1" applyFill="1" applyBorder="1" applyAlignment="1">
      <alignment horizontal="center" vertical="center" wrapText="1"/>
    </xf>
    <xf numFmtId="0" fontId="3"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178" fontId="1" fillId="0" borderId="1" xfId="0" applyNumberFormat="1" applyFont="1" applyFill="1" applyBorder="1" applyAlignment="1">
      <alignment vertical="center"/>
    </xf>
    <xf numFmtId="178" fontId="1" fillId="0" borderId="1" xfId="0" applyNumberFormat="1" applyFont="1" applyFill="1" applyBorder="1" applyAlignment="1">
      <alignment horizontal="center" vertical="center"/>
    </xf>
    <xf numFmtId="0" fontId="1" fillId="0" borderId="3" xfId="65" applyFont="1" applyFill="1" applyBorder="1" applyAlignment="1">
      <alignment horizontal="center" vertical="center" wrapText="1"/>
    </xf>
    <xf numFmtId="0" fontId="3" fillId="0" borderId="1" xfId="0" applyFont="1" applyFill="1" applyBorder="1" applyAlignment="1">
      <alignment horizontal="left" vertical="center" wrapText="1"/>
    </xf>
    <xf numFmtId="178" fontId="3" fillId="0" borderId="1" xfId="0" applyNumberFormat="1" applyFont="1" applyFill="1" applyBorder="1" applyAlignment="1">
      <alignment vertical="center"/>
    </xf>
    <xf numFmtId="178" fontId="3" fillId="0" borderId="1" xfId="0" applyNumberFormat="1" applyFont="1" applyFill="1" applyBorder="1" applyAlignment="1">
      <alignment horizontal="center" vertical="center"/>
    </xf>
    <xf numFmtId="0" fontId="1" fillId="0" borderId="4" xfId="65" applyFont="1" applyFill="1" applyBorder="1" applyAlignment="1">
      <alignment horizontal="center" vertical="center" wrapText="1"/>
    </xf>
    <xf numFmtId="0" fontId="9" fillId="0" borderId="0" xfId="57" applyFont="1" applyFill="1"/>
    <xf numFmtId="0" fontId="3" fillId="0" borderId="0" xfId="57" applyFont="1" applyFill="1" applyAlignment="1">
      <alignment vertical="center"/>
    </xf>
    <xf numFmtId="0" fontId="3" fillId="0" borderId="0" xfId="57" applyFont="1" applyFill="1"/>
    <xf numFmtId="0" fontId="5" fillId="0" borderId="0" xfId="64" applyFont="1" applyFill="1" applyAlignment="1">
      <alignment horizontal="center" vertical="center"/>
    </xf>
    <xf numFmtId="0" fontId="2" fillId="0" borderId="0" xfId="64" applyFont="1" applyFill="1" applyBorder="1" applyAlignment="1">
      <alignment horizontal="right" vertical="center"/>
    </xf>
    <xf numFmtId="0" fontId="3" fillId="0" borderId="0" xfId="64" applyFont="1" applyFill="1" applyBorder="1" applyAlignment="1">
      <alignment horizontal="right" vertical="center"/>
    </xf>
    <xf numFmtId="0" fontId="8" fillId="0" borderId="1" xfId="64" applyFont="1" applyFill="1" applyBorder="1" applyAlignment="1">
      <alignment horizontal="left" vertical="center"/>
    </xf>
    <xf numFmtId="178" fontId="8" fillId="0" borderId="1" xfId="57" applyNumberFormat="1" applyFont="1" applyFill="1" applyBorder="1" applyAlignment="1" applyProtection="1">
      <alignment horizontal="right" vertical="center"/>
    </xf>
    <xf numFmtId="178" fontId="10" fillId="0" borderId="1" xfId="57" applyNumberFormat="1" applyFont="1" applyFill="1" applyBorder="1" applyAlignment="1" applyProtection="1">
      <alignment horizontal="right" vertical="center"/>
    </xf>
    <xf numFmtId="0" fontId="11" fillId="0" borderId="1" xfId="64" applyFont="1" applyFill="1" applyBorder="1" applyAlignment="1">
      <alignment horizontal="left" vertical="center" wrapText="1"/>
    </xf>
    <xf numFmtId="178" fontId="11" fillId="0" borderId="1" xfId="64" applyNumberFormat="1" applyFont="1" applyFill="1" applyBorder="1" applyAlignment="1">
      <alignment horizontal="right" vertical="center"/>
    </xf>
    <xf numFmtId="178" fontId="10" fillId="0" borderId="1" xfId="64" applyNumberFormat="1" applyFont="1" applyFill="1" applyBorder="1" applyAlignment="1">
      <alignment horizontal="right" vertical="center"/>
    </xf>
    <xf numFmtId="0" fontId="2" fillId="0" borderId="5" xfId="64" applyFont="1" applyFill="1" applyBorder="1" applyAlignment="1">
      <alignment horizontal="left" vertical="center"/>
    </xf>
    <xf numFmtId="0" fontId="12" fillId="0" borderId="0" xfId="59" applyFont="1" applyFill="1" applyAlignment="1">
      <alignment vertical="center"/>
    </xf>
    <xf numFmtId="0" fontId="11" fillId="0" borderId="0" xfId="59" applyFont="1" applyFill="1" applyAlignment="1">
      <alignment vertical="center" wrapText="1"/>
    </xf>
    <xf numFmtId="0" fontId="8" fillId="0" borderId="0" xfId="59" applyFont="1" applyFill="1" applyAlignment="1">
      <alignment vertical="center"/>
    </xf>
    <xf numFmtId="0" fontId="11" fillId="0" borderId="0" xfId="59" applyFont="1" applyFill="1" applyAlignment="1">
      <alignment vertical="center"/>
    </xf>
    <xf numFmtId="0" fontId="5" fillId="0" borderId="0" xfId="59" applyFont="1" applyFill="1" applyAlignment="1">
      <alignment horizontal="center" vertical="center"/>
    </xf>
    <xf numFmtId="0" fontId="11" fillId="0" borderId="0" xfId="59" applyFont="1" applyFill="1" applyAlignment="1">
      <alignment horizontal="right" vertical="center"/>
    </xf>
    <xf numFmtId="0" fontId="8" fillId="0" borderId="1" xfId="59" applyFont="1" applyFill="1" applyBorder="1" applyAlignment="1">
      <alignment horizontal="center" vertical="center" wrapText="1"/>
    </xf>
    <xf numFmtId="0" fontId="1" fillId="0" borderId="1" xfId="54" applyFont="1" applyFill="1" applyBorder="1" applyAlignment="1">
      <alignment horizontal="center" vertical="center" wrapText="1"/>
    </xf>
    <xf numFmtId="3" fontId="11" fillId="0" borderId="1" xfId="59" applyNumberFormat="1" applyFont="1" applyFill="1" applyBorder="1" applyAlignment="1" applyProtection="1">
      <alignment vertical="center"/>
    </xf>
    <xf numFmtId="178" fontId="11" fillId="0" borderId="1" xfId="59" applyNumberFormat="1" applyFont="1" applyFill="1" applyBorder="1" applyAlignment="1">
      <alignment horizontal="right" vertical="center"/>
    </xf>
    <xf numFmtId="3" fontId="11" fillId="0" borderId="1" xfId="59" applyNumberFormat="1" applyFont="1" applyFill="1" applyBorder="1" applyAlignment="1" applyProtection="1">
      <alignment horizontal="left" vertical="center"/>
    </xf>
    <xf numFmtId="0" fontId="11" fillId="0" borderId="1" xfId="54" applyFont="1" applyFill="1" applyBorder="1" applyAlignment="1">
      <alignment vertical="center" wrapText="1"/>
    </xf>
    <xf numFmtId="0" fontId="11" fillId="0" borderId="1" xfId="59" applyFont="1" applyFill="1" applyBorder="1" applyAlignment="1">
      <alignment horizontal="left" vertical="center"/>
    </xf>
    <xf numFmtId="0" fontId="11" fillId="0" borderId="1" xfId="59" applyFont="1" applyFill="1" applyBorder="1" applyAlignment="1">
      <alignment horizontal="left" vertical="center" indent="3"/>
    </xf>
    <xf numFmtId="0" fontId="11" fillId="0" borderId="1" xfId="59" applyFont="1" applyFill="1" applyBorder="1" applyAlignment="1">
      <alignment vertical="center"/>
    </xf>
    <xf numFmtId="0" fontId="8" fillId="0" borderId="1" xfId="59" applyFont="1" applyFill="1" applyBorder="1" applyAlignment="1">
      <alignment horizontal="center" vertical="center"/>
    </xf>
    <xf numFmtId="178" fontId="8" fillId="0" borderId="1" xfId="59" applyNumberFormat="1" applyFont="1" applyFill="1" applyBorder="1" applyAlignment="1">
      <alignment horizontal="right" vertical="center"/>
    </xf>
    <xf numFmtId="0" fontId="8" fillId="0" borderId="1" xfId="59" applyFont="1" applyFill="1" applyBorder="1" applyAlignment="1">
      <alignment horizontal="distributed" vertical="center" indent="2"/>
    </xf>
    <xf numFmtId="0" fontId="8" fillId="0" borderId="1" xfId="59" applyFont="1" applyFill="1" applyBorder="1" applyAlignment="1">
      <alignment vertical="center"/>
    </xf>
    <xf numFmtId="1" fontId="11" fillId="0" borderId="1" xfId="59" applyNumberFormat="1" applyFont="1" applyFill="1" applyBorder="1" applyAlignment="1" applyProtection="1">
      <alignment vertical="center"/>
      <protection locked="0"/>
    </xf>
    <xf numFmtId="1" fontId="8" fillId="0" borderId="1" xfId="59" applyNumberFormat="1" applyFont="1" applyFill="1" applyBorder="1" applyAlignment="1" applyProtection="1">
      <alignment vertical="center"/>
      <protection locked="0"/>
    </xf>
    <xf numFmtId="1" fontId="8" fillId="0" borderId="1" xfId="59" applyNumberFormat="1" applyFont="1" applyFill="1" applyBorder="1" applyAlignment="1" applyProtection="1">
      <alignment horizontal="center" vertical="center"/>
      <protection locked="0"/>
    </xf>
    <xf numFmtId="0" fontId="4" fillId="0" borderId="0" xfId="59" applyFont="1" applyFill="1"/>
    <xf numFmtId="0" fontId="5" fillId="0" borderId="0" xfId="64" applyFont="1" applyFill="1" applyBorder="1" applyAlignment="1">
      <alignment horizontal="center" vertical="center"/>
    </xf>
    <xf numFmtId="178" fontId="11" fillId="0" borderId="1" xfId="59" applyNumberFormat="1" applyFont="1" applyFill="1" applyBorder="1" applyAlignment="1" applyProtection="1">
      <alignment horizontal="right" vertical="center"/>
    </xf>
    <xf numFmtId="178" fontId="8" fillId="0" borderId="1" xfId="59" applyNumberFormat="1" applyFont="1" applyFill="1" applyBorder="1" applyAlignment="1" applyProtection="1">
      <alignment horizontal="right" vertical="center"/>
    </xf>
    <xf numFmtId="178" fontId="11" fillId="0" borderId="1" xfId="59" applyNumberFormat="1" applyFont="1" applyFill="1" applyBorder="1" applyAlignment="1" applyProtection="1">
      <alignment horizontal="right" vertical="center"/>
      <protection locked="0"/>
    </xf>
    <xf numFmtId="178" fontId="13" fillId="0" borderId="1" xfId="57" applyNumberFormat="1" applyFont="1" applyFill="1" applyBorder="1" applyAlignment="1" applyProtection="1">
      <alignment horizontal="right" vertical="center"/>
    </xf>
    <xf numFmtId="178" fontId="14" fillId="0" borderId="1" xfId="57" applyNumberFormat="1" applyFont="1" applyFill="1" applyBorder="1" applyAlignment="1" applyProtection="1">
      <alignment horizontal="right" vertical="center"/>
    </xf>
    <xf numFmtId="178" fontId="14" fillId="0" borderId="1" xfId="64" applyNumberFormat="1" applyFont="1" applyFill="1" applyBorder="1" applyAlignment="1">
      <alignment horizontal="right" vertical="center"/>
    </xf>
    <xf numFmtId="0" fontId="14" fillId="0" borderId="5" xfId="64" applyFont="1" applyFill="1" applyBorder="1" applyAlignment="1">
      <alignment horizontal="left" vertical="center"/>
    </xf>
    <xf numFmtId="0" fontId="4" fillId="0" borderId="0" xfId="59" applyFont="1" applyFill="1" applyAlignment="1" applyProtection="1">
      <alignment vertical="center"/>
      <protection locked="0"/>
    </xf>
    <xf numFmtId="0" fontId="11" fillId="0" borderId="0" xfId="59" applyFont="1" applyFill="1" applyAlignment="1" applyProtection="1">
      <alignment vertical="center"/>
      <protection locked="0"/>
    </xf>
    <xf numFmtId="0" fontId="5" fillId="0" borderId="0" xfId="59" applyFont="1" applyFill="1" applyAlignment="1" applyProtection="1">
      <alignment horizontal="center" vertical="center"/>
      <protection locked="0"/>
    </xf>
    <xf numFmtId="0" fontId="11" fillId="0" borderId="0" xfId="59" applyFont="1" applyFill="1" applyBorder="1" applyAlignment="1" applyProtection="1">
      <alignment horizontal="right" vertical="center"/>
      <protection locked="0"/>
    </xf>
    <xf numFmtId="0" fontId="8" fillId="0" borderId="1" xfId="59" applyFont="1" applyFill="1" applyBorder="1" applyAlignment="1" applyProtection="1">
      <alignment horizontal="center" vertical="center"/>
      <protection locked="0"/>
    </xf>
    <xf numFmtId="0" fontId="8" fillId="0" borderId="4" xfId="59" applyFont="1" applyFill="1" applyBorder="1" applyAlignment="1" applyProtection="1">
      <alignment horizontal="center" vertical="center"/>
      <protection locked="0"/>
    </xf>
    <xf numFmtId="0" fontId="8" fillId="0" borderId="1" xfId="59" applyFont="1" applyFill="1" applyBorder="1" applyAlignment="1" applyProtection="1">
      <alignment horizontal="left" vertical="center"/>
      <protection locked="0"/>
    </xf>
    <xf numFmtId="178" fontId="8" fillId="0" borderId="1" xfId="59" applyNumberFormat="1" applyFont="1" applyFill="1" applyBorder="1" applyAlignment="1" applyProtection="1">
      <alignment horizontal="center" vertical="center"/>
      <protection locked="0"/>
    </xf>
    <xf numFmtId="1" fontId="11" fillId="0" borderId="1" xfId="59" applyNumberFormat="1" applyFont="1" applyFill="1" applyBorder="1" applyAlignment="1" applyProtection="1">
      <alignment horizontal="left" vertical="center" wrapText="1"/>
      <protection locked="0"/>
    </xf>
    <xf numFmtId="178" fontId="11" fillId="0" borderId="1" xfId="59" applyNumberFormat="1" applyFont="1" applyFill="1" applyBorder="1" applyAlignment="1" applyProtection="1">
      <alignment horizontal="center" vertical="center"/>
      <protection locked="0"/>
    </xf>
    <xf numFmtId="3" fontId="11" fillId="0" borderId="2" xfId="59" applyNumberFormat="1" applyFont="1" applyFill="1" applyBorder="1" applyAlignment="1" applyProtection="1">
      <alignment vertical="center"/>
      <protection locked="0"/>
    </xf>
    <xf numFmtId="178" fontId="11" fillId="0" borderId="2" xfId="59" applyNumberFormat="1" applyFont="1" applyFill="1" applyBorder="1" applyAlignment="1" applyProtection="1">
      <alignment horizontal="center" vertical="center"/>
      <protection locked="0"/>
    </xf>
    <xf numFmtId="1" fontId="11" fillId="0" borderId="1" xfId="0" applyNumberFormat="1" applyFont="1" applyFill="1" applyBorder="1" applyAlignment="1" applyProtection="1">
      <alignment horizontal="center" vertical="center"/>
      <protection locked="0"/>
    </xf>
    <xf numFmtId="1" fontId="11" fillId="0" borderId="1" xfId="59" applyNumberFormat="1" applyFont="1" applyFill="1" applyBorder="1" applyAlignment="1" applyProtection="1">
      <alignment horizontal="left" vertical="center"/>
      <protection locked="0"/>
    </xf>
    <xf numFmtId="1" fontId="11" fillId="0" borderId="1" xfId="59" applyNumberFormat="1" applyFont="1" applyFill="1" applyBorder="1" applyAlignment="1" applyProtection="1">
      <alignment vertical="center" wrapText="1"/>
      <protection locked="0"/>
    </xf>
    <xf numFmtId="3" fontId="11" fillId="0" borderId="1" xfId="59" applyNumberFormat="1" applyFont="1" applyFill="1" applyBorder="1" applyAlignment="1" applyProtection="1">
      <alignment vertical="center" wrapText="1"/>
      <protection locked="0"/>
    </xf>
    <xf numFmtId="0" fontId="11" fillId="0" borderId="1" xfId="59" applyFont="1" applyFill="1" applyBorder="1" applyAlignment="1" applyProtection="1">
      <alignment vertical="center" wrapText="1"/>
      <protection locked="0"/>
    </xf>
    <xf numFmtId="0" fontId="11" fillId="0" borderId="1" xfId="59" applyFont="1" applyFill="1" applyBorder="1" applyAlignment="1" applyProtection="1">
      <alignment horizontal="left" vertical="center" wrapText="1"/>
      <protection locked="0"/>
    </xf>
    <xf numFmtId="178" fontId="11" fillId="0" borderId="1" xfId="59" applyNumberFormat="1" applyFont="1" applyFill="1" applyBorder="1" applyAlignment="1" applyProtection="1">
      <alignment horizontal="center" vertical="center" wrapText="1"/>
      <protection locked="0"/>
    </xf>
    <xf numFmtId="0" fontId="11" fillId="0" borderId="1" xfId="59" applyFont="1" applyFill="1" applyBorder="1" applyAlignment="1" applyProtection="1">
      <alignment vertical="center"/>
      <protection locked="0"/>
    </xf>
    <xf numFmtId="0" fontId="8" fillId="0" borderId="1" xfId="59" applyFont="1" applyFill="1" applyBorder="1" applyAlignment="1" applyProtection="1">
      <alignment vertical="center"/>
      <protection locked="0"/>
    </xf>
    <xf numFmtId="178" fontId="8" fillId="0" borderId="1" xfId="59" applyNumberFormat="1" applyFont="1" applyFill="1" applyBorder="1" applyAlignment="1" applyProtection="1">
      <alignment horizontal="center" vertical="center" wrapText="1"/>
      <protection locked="0"/>
    </xf>
    <xf numFmtId="0" fontId="8" fillId="0" borderId="1" xfId="59" applyFont="1" applyFill="1" applyBorder="1" applyAlignment="1" applyProtection="1">
      <alignment horizontal="distributed" vertical="center" indent="2"/>
      <protection locked="0"/>
    </xf>
    <xf numFmtId="0" fontId="8" fillId="0" borderId="1" xfId="59" applyFont="1" applyFill="1" applyBorder="1" applyAlignment="1" applyProtection="1">
      <alignment horizontal="left" vertical="center" indent="2"/>
      <protection locked="0"/>
    </xf>
    <xf numFmtId="0" fontId="2" fillId="0" borderId="0" xfId="0" applyFont="1" applyFill="1" applyAlignment="1">
      <alignment vertical="center" wrapText="1"/>
    </xf>
    <xf numFmtId="0" fontId="6" fillId="0" borderId="0" xfId="0" applyFont="1" applyFill="1" applyAlignment="1">
      <alignment vertical="center"/>
    </xf>
    <xf numFmtId="0" fontId="15" fillId="0" borderId="0" xfId="0" applyFont="1" applyFill="1" applyAlignment="1">
      <alignment vertical="center"/>
    </xf>
    <xf numFmtId="0" fontId="4" fillId="0" borderId="0" xfId="0" applyFont="1" applyFill="1" applyAlignment="1">
      <alignment vertical="center"/>
    </xf>
    <xf numFmtId="0" fontId="16" fillId="0" borderId="0" xfId="0" applyFont="1" applyFill="1" applyAlignment="1">
      <alignment vertical="center"/>
    </xf>
    <xf numFmtId="0" fontId="17" fillId="0" borderId="0" xfId="0" applyFont="1" applyFill="1" applyAlignment="1">
      <alignment vertical="center"/>
    </xf>
    <xf numFmtId="0" fontId="2" fillId="0" borderId="0" xfId="0" applyFont="1" applyFill="1" applyAlignment="1">
      <alignment vertical="center"/>
    </xf>
    <xf numFmtId="0" fontId="2" fillId="0" borderId="0" xfId="0" applyFont="1" applyFill="1" applyAlignment="1">
      <alignment horizontal="right" vertical="center"/>
    </xf>
    <xf numFmtId="179" fontId="2" fillId="0" borderId="0" xfId="0" applyNumberFormat="1" applyFont="1" applyFill="1" applyAlignment="1">
      <alignment horizontal="right" vertical="center"/>
    </xf>
    <xf numFmtId="0" fontId="2" fillId="0" borderId="0" xfId="0" applyFont="1" applyFill="1" applyAlignment="1">
      <alignment horizontal="left" vertical="center"/>
    </xf>
    <xf numFmtId="0" fontId="18" fillId="0" borderId="0" xfId="0" applyFont="1" applyFill="1" applyAlignment="1">
      <alignment horizontal="left" vertical="center" wrapText="1"/>
    </xf>
    <xf numFmtId="0" fontId="18" fillId="0" borderId="0" xfId="0" applyFont="1" applyFill="1" applyAlignment="1">
      <alignment horizontal="right" vertical="center" wrapText="1"/>
    </xf>
    <xf numFmtId="0" fontId="2" fillId="0" borderId="0" xfId="0" applyFont="1" applyFill="1" applyAlignment="1">
      <alignment horizontal="left" vertical="center" wrapText="1"/>
    </xf>
    <xf numFmtId="0" fontId="9" fillId="0" borderId="0" xfId="0" applyFont="1" applyFill="1" applyAlignment="1">
      <alignment horizontal="center" vertical="center"/>
    </xf>
    <xf numFmtId="0" fontId="9" fillId="0" borderId="0" xfId="0" applyFont="1" applyFill="1" applyAlignment="1">
      <alignment horizontal="right" vertical="center"/>
    </xf>
    <xf numFmtId="0" fontId="15" fillId="0" borderId="0" xfId="0" applyFont="1" applyFill="1" applyAlignment="1">
      <alignment horizontal="right" vertical="center"/>
    </xf>
    <xf numFmtId="179" fontId="15" fillId="0" borderId="0" xfId="0" applyNumberFormat="1" applyFont="1" applyFill="1" applyAlignment="1">
      <alignment horizontal="right" vertical="center"/>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16" fillId="0" borderId="1" xfId="0" applyFont="1" applyFill="1" applyBorder="1" applyAlignment="1">
      <alignment horizontal="center" vertical="center" wrapText="1"/>
    </xf>
    <xf numFmtId="180" fontId="16" fillId="0" borderId="1" xfId="0" applyNumberFormat="1" applyFont="1" applyFill="1" applyBorder="1" applyAlignment="1">
      <alignment horizontal="center" vertical="center"/>
    </xf>
    <xf numFmtId="181" fontId="16" fillId="0" borderId="1" xfId="0" applyNumberFormat="1" applyFont="1" applyFill="1" applyBorder="1" applyAlignment="1">
      <alignment horizontal="center" vertical="center"/>
    </xf>
    <xf numFmtId="179" fontId="16" fillId="0" borderId="1" xfId="0" applyNumberFormat="1" applyFont="1" applyFill="1" applyBorder="1" applyAlignment="1">
      <alignment horizontal="left" vertical="distributed"/>
    </xf>
    <xf numFmtId="0" fontId="16" fillId="0" borderId="1" xfId="0" applyFont="1" applyFill="1" applyBorder="1" applyAlignment="1">
      <alignment vertical="center" wrapText="1"/>
    </xf>
    <xf numFmtId="179" fontId="19" fillId="0" borderId="1" xfId="0" applyNumberFormat="1" applyFont="1" applyFill="1" applyBorder="1" applyAlignment="1">
      <alignment horizontal="left" vertical="center" wrapText="1"/>
    </xf>
    <xf numFmtId="0" fontId="17" fillId="0" borderId="1" xfId="0" applyFont="1" applyFill="1" applyBorder="1" applyAlignment="1">
      <alignment vertical="center" wrapText="1"/>
    </xf>
    <xf numFmtId="180" fontId="17" fillId="0" borderId="1" xfId="0" applyNumberFormat="1" applyFont="1" applyFill="1" applyBorder="1" applyAlignment="1">
      <alignment horizontal="center" vertical="center"/>
    </xf>
    <xf numFmtId="181" fontId="17" fillId="0" borderId="1" xfId="0" applyNumberFormat="1" applyFont="1" applyFill="1" applyBorder="1" applyAlignment="1">
      <alignment horizontal="center" vertical="center"/>
    </xf>
    <xf numFmtId="179" fontId="20" fillId="0" borderId="1" xfId="0" applyNumberFormat="1" applyFont="1" applyFill="1" applyBorder="1" applyAlignment="1">
      <alignment horizontal="left" vertical="center" wrapText="1"/>
    </xf>
    <xf numFmtId="179" fontId="20" fillId="0" borderId="1" xfId="0" applyNumberFormat="1" applyFont="1" applyFill="1" applyBorder="1" applyAlignment="1">
      <alignment horizontal="left" vertical="distributed"/>
    </xf>
    <xf numFmtId="179" fontId="19" fillId="0" borderId="1" xfId="0" applyNumberFormat="1" applyFont="1" applyFill="1" applyBorder="1" applyAlignment="1">
      <alignment horizontal="left" vertical="distributed"/>
    </xf>
    <xf numFmtId="179" fontId="19" fillId="0" borderId="1" xfId="0" applyNumberFormat="1" applyFont="1" applyFill="1" applyBorder="1" applyAlignment="1">
      <alignment horizontal="left" vertical="distributed" wrapText="1"/>
    </xf>
    <xf numFmtId="0" fontId="21" fillId="0" borderId="1" xfId="0" applyFont="1" applyFill="1" applyBorder="1" applyAlignment="1">
      <alignment vertical="center" wrapText="1"/>
    </xf>
    <xf numFmtId="179" fontId="22" fillId="0" borderId="1" xfId="0" applyNumberFormat="1" applyFont="1" applyFill="1" applyBorder="1" applyAlignment="1">
      <alignment horizontal="left" vertical="center" wrapText="1"/>
    </xf>
    <xf numFmtId="4" fontId="20" fillId="0" borderId="8" xfId="0" applyNumberFormat="1" applyFont="1" applyFill="1" applyBorder="1" applyAlignment="1" applyProtection="1">
      <alignment horizontal="center" vertical="center" wrapText="1"/>
    </xf>
    <xf numFmtId="0" fontId="20" fillId="0" borderId="1" xfId="0" applyFont="1" applyFill="1" applyBorder="1" applyAlignment="1">
      <alignment horizontal="center" vertical="center"/>
    </xf>
    <xf numFmtId="179" fontId="20" fillId="0" borderId="1" xfId="0" applyNumberFormat="1" applyFont="1" applyFill="1" applyBorder="1" applyAlignment="1">
      <alignment horizontal="left" vertical="distributed" wrapText="1"/>
    </xf>
    <xf numFmtId="0" fontId="17" fillId="0" borderId="6" xfId="0" applyFont="1" applyFill="1" applyBorder="1" applyAlignment="1">
      <alignment vertical="center" wrapText="1"/>
    </xf>
    <xf numFmtId="182" fontId="20" fillId="0" borderId="8" xfId="0" applyNumberFormat="1" applyFont="1" applyFill="1" applyBorder="1" applyAlignment="1" applyProtection="1">
      <alignment horizontal="left" vertical="center" wrapText="1"/>
      <protection locked="0"/>
    </xf>
    <xf numFmtId="0" fontId="23" fillId="0" borderId="1" xfId="0" applyFont="1" applyFill="1" applyBorder="1" applyAlignment="1">
      <alignment horizontal="left" vertical="center" wrapText="1"/>
    </xf>
    <xf numFmtId="180" fontId="17" fillId="0" borderId="1" xfId="51" applyNumberFormat="1" applyFont="1" applyFill="1" applyBorder="1" applyAlignment="1">
      <alignment horizontal="center" vertical="center"/>
    </xf>
    <xf numFmtId="0" fontId="17" fillId="0" borderId="1" xfId="0" applyFont="1" applyFill="1" applyBorder="1" applyAlignment="1">
      <alignment vertical="center"/>
    </xf>
    <xf numFmtId="179" fontId="17" fillId="0" borderId="1" xfId="0" applyNumberFormat="1" applyFont="1" applyFill="1" applyBorder="1" applyAlignment="1">
      <alignment horizontal="left" vertical="distributed"/>
    </xf>
    <xf numFmtId="0" fontId="16" fillId="0" borderId="1" xfId="0" applyFont="1" applyFill="1" applyBorder="1" applyAlignment="1">
      <alignment horizontal="center" vertical="center"/>
    </xf>
    <xf numFmtId="0" fontId="17" fillId="0" borderId="1" xfId="0" applyFont="1" applyFill="1" applyBorder="1" applyAlignment="1">
      <alignment horizontal="left" vertical="center"/>
    </xf>
    <xf numFmtId="180" fontId="2" fillId="0" borderId="0" xfId="0" applyNumberFormat="1" applyFont="1" applyFill="1" applyAlignment="1">
      <alignment horizontal="center" vertical="center"/>
    </xf>
    <xf numFmtId="180" fontId="2" fillId="0" borderId="0" xfId="0" applyNumberFormat="1" applyFont="1" applyFill="1" applyAlignment="1">
      <alignment vertical="center"/>
    </xf>
    <xf numFmtId="180" fontId="2" fillId="0" borderId="0" xfId="0" applyNumberFormat="1" applyFont="1" applyFill="1" applyAlignment="1">
      <alignment horizontal="right" vertical="center"/>
    </xf>
    <xf numFmtId="0" fontId="4" fillId="0" borderId="0" xfId="64" applyFont="1" applyFill="1" applyBorder="1" applyAlignment="1">
      <alignment vertical="center"/>
    </xf>
    <xf numFmtId="0" fontId="20" fillId="0" borderId="0" xfId="64" applyFont="1" applyFill="1" applyBorder="1" applyAlignment="1">
      <alignment vertical="center"/>
    </xf>
    <xf numFmtId="0" fontId="3" fillId="0" borderId="0" xfId="64" applyFont="1" applyFill="1" applyBorder="1" applyAlignment="1">
      <alignment vertical="center"/>
    </xf>
    <xf numFmtId="0" fontId="3" fillId="0" borderId="0" xfId="64" applyFont="1" applyFill="1" applyAlignment="1">
      <alignment vertical="center"/>
    </xf>
    <xf numFmtId="0" fontId="0" fillId="0" borderId="0" xfId="0" applyFill="1" applyAlignment="1">
      <alignment vertical="center"/>
    </xf>
    <xf numFmtId="0" fontId="24" fillId="0" borderId="0" xfId="0" applyFont="1" applyFill="1" applyAlignment="1">
      <alignment vertical="center"/>
    </xf>
    <xf numFmtId="183" fontId="0" fillId="0" borderId="0" xfId="3" applyNumberFormat="1" applyFont="1">
      <alignment vertical="center"/>
    </xf>
    <xf numFmtId="0" fontId="18" fillId="0" borderId="0" xfId="0" applyFont="1" applyFill="1" applyAlignment="1">
      <alignment vertical="center" wrapText="1"/>
    </xf>
    <xf numFmtId="0" fontId="25" fillId="0" borderId="0" xfId="64" applyFont="1" applyFill="1" applyBorder="1" applyAlignment="1">
      <alignment horizontal="center" vertical="center"/>
    </xf>
    <xf numFmtId="0" fontId="19" fillId="0" borderId="0" xfId="64" applyFont="1" applyFill="1" applyBorder="1" applyAlignment="1">
      <alignment vertical="center"/>
    </xf>
    <xf numFmtId="0" fontId="20" fillId="0" borderId="0" xfId="64" applyFont="1" applyFill="1" applyBorder="1" applyAlignment="1">
      <alignment horizontal="right" vertical="center"/>
    </xf>
    <xf numFmtId="0" fontId="1" fillId="0" borderId="1" xfId="64" applyFont="1" applyFill="1" applyBorder="1" applyAlignment="1">
      <alignment horizontal="center" vertical="center"/>
    </xf>
    <xf numFmtId="0" fontId="1" fillId="0" borderId="1" xfId="66" applyFont="1" applyFill="1" applyBorder="1" applyAlignment="1">
      <alignment horizontal="center" vertical="center" wrapText="1"/>
    </xf>
    <xf numFmtId="177" fontId="24" fillId="0" borderId="1" xfId="0" applyNumberFormat="1" applyFont="1" applyFill="1" applyBorder="1" applyAlignment="1">
      <alignment horizontal="center" vertical="center"/>
    </xf>
    <xf numFmtId="0" fontId="17" fillId="0" borderId="1" xfId="64" applyFont="1" applyFill="1" applyBorder="1" applyAlignment="1">
      <alignment vertical="center"/>
    </xf>
    <xf numFmtId="177" fontId="3" fillId="0" borderId="6" xfId="0" applyNumberFormat="1" applyFont="1" applyFill="1" applyBorder="1" applyAlignment="1" applyProtection="1">
      <alignment horizontal="center" vertical="center"/>
    </xf>
    <xf numFmtId="0" fontId="0" fillId="0" borderId="1" xfId="0" applyFill="1" applyBorder="1" applyAlignment="1">
      <alignment horizontal="center" vertical="center"/>
    </xf>
    <xf numFmtId="177" fontId="3" fillId="0" borderId="1" xfId="0" applyNumberFormat="1" applyFont="1" applyFill="1" applyBorder="1" applyAlignment="1" applyProtection="1">
      <alignment horizontal="center" vertical="center"/>
    </xf>
    <xf numFmtId="0" fontId="0" fillId="0" borderId="0" xfId="0" applyFill="1" applyAlignment="1">
      <alignment horizontal="center" vertical="center"/>
    </xf>
    <xf numFmtId="177" fontId="0" fillId="0" borderId="6" xfId="0" applyNumberFormat="1" applyFont="1" applyFill="1" applyBorder="1" applyAlignment="1">
      <alignment horizontal="center" vertical="center"/>
    </xf>
    <xf numFmtId="177" fontId="0" fillId="0" borderId="1" xfId="0" applyNumberFormat="1" applyFont="1" applyFill="1" applyBorder="1" applyAlignment="1">
      <alignment horizontal="center" vertical="center"/>
    </xf>
    <xf numFmtId="0" fontId="16" fillId="0" borderId="1" xfId="64" applyFont="1" applyFill="1" applyBorder="1" applyAlignment="1">
      <alignment vertical="center"/>
    </xf>
    <xf numFmtId="177" fontId="1" fillId="0" borderId="1" xfId="0" applyNumberFormat="1" applyFont="1" applyFill="1" applyBorder="1" applyAlignment="1" applyProtection="1">
      <alignment horizontal="right" vertical="center"/>
    </xf>
    <xf numFmtId="177" fontId="3" fillId="0" borderId="1" xfId="0" applyNumberFormat="1" applyFont="1" applyFill="1" applyBorder="1" applyAlignment="1" applyProtection="1">
      <alignment horizontal="right" vertical="center"/>
    </xf>
    <xf numFmtId="0" fontId="16" fillId="0" borderId="1" xfId="64" applyFont="1" applyFill="1" applyBorder="1" applyAlignment="1">
      <alignment horizontal="center" vertical="center"/>
    </xf>
    <xf numFmtId="177" fontId="24" fillId="0" borderId="1" xfId="0" applyNumberFormat="1" applyFont="1" applyFill="1" applyBorder="1" applyAlignment="1">
      <alignment vertical="center"/>
    </xf>
    <xf numFmtId="183" fontId="25" fillId="0" borderId="0" xfId="3" applyNumberFormat="1" applyFont="1" applyFill="1" applyBorder="1" applyAlignment="1" applyProtection="1">
      <alignment horizontal="center" vertical="center"/>
    </xf>
    <xf numFmtId="0" fontId="19" fillId="0" borderId="0" xfId="64" applyFont="1" applyFill="1" applyBorder="1" applyAlignment="1">
      <alignment horizontal="right" vertical="center"/>
    </xf>
    <xf numFmtId="0" fontId="6" fillId="0" borderId="1" xfId="0" applyFont="1" applyFill="1" applyBorder="1" applyAlignment="1">
      <alignment horizontal="center" vertical="center" wrapText="1"/>
    </xf>
    <xf numFmtId="177" fontId="24" fillId="0" borderId="1" xfId="3" applyNumberFormat="1" applyFont="1" applyBorder="1" applyAlignment="1">
      <alignment horizontal="center" vertical="center"/>
    </xf>
    <xf numFmtId="0" fontId="3" fillId="0" borderId="1" xfId="64" applyFont="1" applyFill="1" applyBorder="1" applyAlignment="1">
      <alignment vertical="center"/>
    </xf>
    <xf numFmtId="177" fontId="0" fillId="0" borderId="1" xfId="3" applyNumberFormat="1" applyFont="1" applyBorder="1" applyAlignment="1">
      <alignment horizontal="center" vertical="center"/>
    </xf>
    <xf numFmtId="0" fontId="0" fillId="0" borderId="1" xfId="0" applyFill="1" applyBorder="1" applyAlignment="1">
      <alignment vertical="center" wrapText="1"/>
    </xf>
    <xf numFmtId="0" fontId="0" fillId="0" borderId="1" xfId="0" applyFont="1" applyFill="1" applyBorder="1" applyAlignment="1">
      <alignment vertical="center" wrapText="1"/>
    </xf>
    <xf numFmtId="0" fontId="26" fillId="0" borderId="1" xfId="0" applyFont="1" applyFill="1" applyBorder="1" applyAlignment="1">
      <alignment vertical="center" wrapText="1"/>
    </xf>
    <xf numFmtId="0" fontId="27" fillId="0" borderId="1" xfId="0" applyFont="1" applyFill="1" applyBorder="1" applyAlignment="1">
      <alignment vertical="center" wrapText="1"/>
    </xf>
    <xf numFmtId="177" fontId="0" fillId="0" borderId="1" xfId="3" applyNumberFormat="1" applyFont="1" applyBorder="1">
      <alignment vertical="center"/>
    </xf>
    <xf numFmtId="177" fontId="24" fillId="0" borderId="1" xfId="3" applyNumberFormat="1" applyFont="1" applyBorder="1">
      <alignment vertical="center"/>
    </xf>
    <xf numFmtId="0" fontId="3" fillId="0" borderId="0" xfId="57"/>
    <xf numFmtId="0" fontId="28" fillId="0" borderId="0" xfId="52" applyFont="1" applyAlignment="1">
      <alignment horizontal="left" vertical="top"/>
    </xf>
    <xf numFmtId="0" fontId="29" fillId="0" borderId="0" xfId="52" applyFont="1" applyAlignment="1">
      <alignment horizontal="center" wrapText="1"/>
    </xf>
    <xf numFmtId="0" fontId="29" fillId="0" borderId="0" xfId="52" applyFont="1" applyAlignment="1">
      <alignment horizontal="center"/>
    </xf>
    <xf numFmtId="0" fontId="30" fillId="0" borderId="0" xfId="52" applyFont="1" applyAlignment="1">
      <alignment horizontal="center"/>
    </xf>
    <xf numFmtId="0" fontId="31" fillId="0" borderId="0" xfId="52" applyFont="1" applyAlignment="1">
      <alignment horizontal="center"/>
    </xf>
    <xf numFmtId="0" fontId="32" fillId="0" borderId="0" xfId="52" applyFont="1" applyAlignment="1">
      <alignment horizontal="center"/>
    </xf>
    <xf numFmtId="0" fontId="6" fillId="0" borderId="0" xfId="52" applyNumberFormat="1" applyFont="1" applyAlignment="1">
      <alignment horizontal="left" vertical="center" wrapText="1"/>
    </xf>
    <xf numFmtId="0" fontId="2" fillId="0" borderId="0" xfId="52" applyAlignment="1">
      <alignment horizontal="center"/>
    </xf>
    <xf numFmtId="14" fontId="10" fillId="0" borderId="0" xfId="52" applyNumberFormat="1" applyFont="1" applyAlignment="1">
      <alignment horizontal="center"/>
    </xf>
    <xf numFmtId="0" fontId="33" fillId="0" borderId="0" xfId="52" applyFont="1" applyBorder="1" applyAlignment="1">
      <alignment horizontal="center"/>
    </xf>
    <xf numFmtId="57" fontId="33" fillId="0" borderId="0" xfId="52" applyNumberFormat="1" applyFont="1" applyAlignment="1">
      <alignment horizontal="center"/>
    </xf>
  </cellXfs>
  <cellStyles count="6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百分比 2" xfId="50"/>
    <cellStyle name="常规 8" xfId="51"/>
    <cellStyle name="常规_2012年人大政协预算表" xfId="52"/>
    <cellStyle name="Normal 2" xfId="53"/>
    <cellStyle name="常规 2 2" xfId="54"/>
    <cellStyle name="Normal 3" xfId="55"/>
    <cellStyle name="Normal 4" xfId="56"/>
    <cellStyle name="常规 7" xfId="57"/>
    <cellStyle name="百分比 3" xfId="58"/>
    <cellStyle name="常规 2" xfId="59"/>
    <cellStyle name="常规 3" xfId="60"/>
    <cellStyle name="常规 4" xfId="61"/>
    <cellStyle name="常规 5" xfId="62"/>
    <cellStyle name="常规 5 8" xfId="63"/>
    <cellStyle name="常规_21湖北省2015年地方财政预算表（20150331报部）" xfId="64"/>
    <cellStyle name="常规_Sheet3_1 2" xfId="65"/>
    <cellStyle name="常规_Y4-2016年社会保险基金预算" xfId="66"/>
    <cellStyle name="千位分隔 2" xfId="6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tyles" Target="styles.xml"/><Relationship Id="rId24" Type="http://schemas.openxmlformats.org/officeDocument/2006/relationships/sharedStrings" Target="sharedStrings.xml"/><Relationship Id="rId23" Type="http://schemas.openxmlformats.org/officeDocument/2006/relationships/theme" Target="theme/theme1.xml"/><Relationship Id="rId22" Type="http://schemas.openxmlformats.org/officeDocument/2006/relationships/externalLink" Target="externalLinks/externalLink12.xml"/><Relationship Id="rId21" Type="http://schemas.openxmlformats.org/officeDocument/2006/relationships/externalLink" Target="externalLinks/externalLink11.xml"/><Relationship Id="rId20" Type="http://schemas.openxmlformats.org/officeDocument/2006/relationships/externalLink" Target="externalLinks/externalLink10.xml"/><Relationship Id="rId2" Type="http://schemas.openxmlformats.org/officeDocument/2006/relationships/worksheet" Target="worksheets/sheet2.xml"/><Relationship Id="rId19" Type="http://schemas.openxmlformats.org/officeDocument/2006/relationships/externalLink" Target="externalLinks/externalLink9.xml"/><Relationship Id="rId18" Type="http://schemas.openxmlformats.org/officeDocument/2006/relationships/externalLink" Target="externalLinks/externalLink8.xml"/><Relationship Id="rId17" Type="http://schemas.openxmlformats.org/officeDocument/2006/relationships/externalLink" Target="externalLinks/externalLink7.xml"/><Relationship Id="rId16" Type="http://schemas.openxmlformats.org/officeDocument/2006/relationships/externalLink" Target="externalLinks/externalLink6.xml"/><Relationship Id="rId15" Type="http://schemas.openxmlformats.org/officeDocument/2006/relationships/externalLink" Target="externalLinks/externalLink5.xml"/><Relationship Id="rId14" Type="http://schemas.openxmlformats.org/officeDocument/2006/relationships/externalLink" Target="externalLinks/externalLink4.xml"/><Relationship Id="rId13" Type="http://schemas.openxmlformats.org/officeDocument/2006/relationships/externalLink" Target="externalLinks/externalLink3.xml"/><Relationship Id="rId12" Type="http://schemas.openxmlformats.org/officeDocument/2006/relationships/externalLink" Target="externalLinks/externalLink2.xml"/><Relationship Id="rId11" Type="http://schemas.openxmlformats.org/officeDocument/2006/relationships/externalLink" Target="externalLinks/externalLink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ttp:\10.16.0.5\2007&#24180;\2007&#24180;&#21021;&#20154;&#22823;&#25253;&#21578;\&#23450;&#31295;\&#25105;&#30340;&#25991;&#26723;\&#39044;&#31639;\2007&#24180;&#39044;&#31639;\&#39044;&#31639;&#33609;&#26696;\06.10.12&#19968;&#19979;&#21069;&#21040;&#22788;&#23460;\&#38468;&#3492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39044;&#31639;&#25191;&#34892;&#12289;&#20915;&#31639;&#27719;&#25253;&#26448;&#26009;&#12289;&#20154;&#22823;&#20250;&#33609;&#26696;\2017&#24180;\2017&#24180;&#39044;&#31639;&#25191;&#34892;&#21644;2018&#24180;&#39044;&#31639;&#33609;&#26696;%20%20&#20844;&#24320;\2018&#24180;&#20154;&#22823;&#25253;&#21578;&#38468;&#34920;\&#27719;&#24635;&#34920;\http:\10.16.0.5\2007&#24180;\2007&#24180;&#21021;&#20154;&#22823;&#25253;&#21578;\&#23450;&#31295;\&#25105;&#30340;&#25991;&#26723;\&#39044;&#31639;\2007&#24180;&#39044;&#31639;\&#39044;&#31639;&#33609;&#26696;\06.10.12&#19968;&#19979;&#21069;&#21040;&#22788;&#23460;\&#38468;&#34920;.xls"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Startup" Target="LD.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39044;&#31639;&#25191;&#34892;&#12289;&#20915;&#31639;&#27719;&#25253;&#26448;&#26009;&#12289;&#20154;&#22823;&#20250;&#33609;&#26696;\2019&#24180;\2018&#24180;&#20915;&#31639;&#20844;&#24320;\&#20844;&#24320;&#33258;&#26597;\&#39044;&#31639;&#25191;&#34892;&#12289;&#20915;&#31639;&#27719;&#25253;&#26448;&#26009;&#12289;&#20154;&#22823;&#20250;&#33609;&#26696;\2018&#24180;\2019&#24180;&#39044;&#31639;-----------&#21313;&#19971;&#23626;&#22235;&#27425;&#20250;&#35758;\&#20043;&#21313;&#20061;\http:\10.16.0.5\2007&#24180;\2007&#24180;&#21021;&#20154;&#22823;&#25253;&#21578;\&#23450;&#31295;\&#25105;&#30340;&#25991;&#26723;\&#39044;&#31639;\2007&#24180;&#39044;&#31639;\&#39044;&#31639;&#33609;&#26696;\06.10.12&#19968;&#19979;&#21069;&#21040;&#22788;&#23460;\&#38468;&#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39044;&#31639;&#25191;&#34892;&#12289;&#20915;&#31639;&#27719;&#25253;&#26448;&#26009;&#12289;&#20154;&#22823;&#20250;&#33609;&#26696;\2018&#24180;\2019&#24180;&#39044;&#31639;-----------&#21313;&#19971;&#23626;&#22235;&#27425;&#20250;&#35758;\http:\10.16.0.5\2007&#24180;\2007&#24180;&#21021;&#20154;&#22823;&#25253;&#21578;\&#23450;&#31295;\&#25105;&#30340;&#25991;&#26723;\&#39044;&#31639;\2007&#24180;&#39044;&#31639;\&#39044;&#31639;&#33609;&#26696;\06.10.12&#19968;&#19979;&#21069;&#21040;&#22788;&#23460;\&#38468;&#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sers\Administrator\Desktop\&#40644;&#29614;&#20256;&#25991;&#20214;\Documents%20and%20Settings\Administrator\&#26700;&#38754;\2018&#24180;&#20154;&#22823;&#25253;&#21578;&#38468;&#34920;\&#27719;&#24635;&#34920;\http:\10.16.0.5\2007&#24180;\2007&#24180;&#21021;&#20154;&#22823;&#25253;&#21578;\&#23450;&#31295;\&#25105;&#30340;&#25991;&#26723;\&#39044;&#31639;\2007&#24180;&#39044;&#31639;\&#39044;&#31639;&#33609;&#26696;\06.10.12&#19968;&#19979;&#21069;&#21040;&#22788;&#23460;\&#38468;&#349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Documents%20and%20Settings\Administrator\&#26700;&#38754;\2018&#24180;&#20154;&#22823;&#25253;&#21578;&#38468;&#34920;\&#27719;&#24635;&#34920;\http:\10.16.0.5\2007&#24180;\2007&#24180;&#21021;&#20154;&#22823;&#25253;&#21578;\&#23450;&#31295;\&#25105;&#30340;&#25991;&#26723;\&#39044;&#31639;\2007&#24180;&#39044;&#31639;\&#39044;&#31639;&#33609;&#26696;\06.10.12&#19968;&#19979;&#21069;&#21040;&#22788;&#23460;\&#38468;&#349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Users\Administrator\Desktop\&#40644;&#29614;&#20256;&#25991;&#20214;\&#35843;&#25972;&#39044;&#31639;&#25253;&#21578;\&#26126;&#32454;&#34920;\2018&#24180;&#20154;&#22823;&#25253;&#21578;&#38468;&#34920;\http:\10.16.0.5\2007&#24180;\2007&#24180;&#21021;&#20154;&#22823;&#25253;&#21578;\&#23450;&#31295;\&#25105;&#30340;&#25991;&#26723;\&#39044;&#31639;\2007&#24180;&#39044;&#31639;\&#39044;&#31639;&#33609;&#26696;\06.10.12&#19968;&#19979;&#21069;&#21040;&#22788;&#23460;\&#38468;&#3492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39044;&#31639;&#25191;&#34892;&#12289;&#20915;&#31639;&#27719;&#25253;&#26448;&#26009;&#12289;&#20154;&#22823;&#20250;&#33609;&#26696;\2017&#24180;\2017&#24180;&#39044;&#31639;&#25191;&#34892;&#21644;2018&#24180;&#39044;&#31639;&#33609;&#26696;%20%20&#20844;&#24320;\2018&#24180;&#20154;&#22823;&#25253;&#21578;&#38468;&#34920;\http:\10.16.0.5\2007&#24180;\2007&#24180;&#21021;&#20154;&#22823;&#25253;&#21578;\&#23450;&#31295;\&#25105;&#30340;&#25991;&#26723;\&#39044;&#31639;\2007&#24180;&#39044;&#31639;\&#39044;&#31639;&#33609;&#26696;\06.10.12&#19968;&#19979;&#21069;&#21040;&#22788;&#23460;\&#38468;&#349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sers\Administrator\Desktop\&#40644;&#29614;&#20256;&#25991;&#20214;\2019-202&#24180;&#20154;&#22823;--&#21439;&#24066;&#27719;&#24635;&#22823;&#31867;--&#26412;&#32423;&#20154;&#22823;\http:\10.16.0.5\2007&#24180;\2007&#24180;&#21021;&#20154;&#22823;&#25253;&#21578;\&#23450;&#31295;\&#25105;&#30340;&#25991;&#26723;\&#39044;&#31639;\2007&#24180;&#39044;&#31639;\&#39044;&#31639;&#33609;&#26696;\06.10.12&#19968;&#19979;&#21069;&#21040;&#22788;&#23460;\&#38468;&#3492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sers\Administrator\Desktop\&#40644;&#29614;&#20256;&#25991;&#20214;\&#35843;&#25972;&#39044;&#31639;&#25253;&#21578;\&#26126;&#32454;&#34920;\http:\10.16.0.5\2007&#24180;\2007&#24180;&#21021;&#20154;&#22823;&#25253;&#21578;\&#23450;&#31295;\&#25105;&#30340;&#25991;&#26723;\&#39044;&#31639;\2007&#24180;&#39044;&#31639;\&#39044;&#31639;&#33609;&#26696;\06.10.12&#19968;&#19979;&#21069;&#21040;&#22788;&#23460;\&#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07年一下前控制数"/>
      <sheetName val="总表"/>
      <sheetName val="行政政法处"/>
      <sheetName val="商贸处"/>
      <sheetName val="教科文处"/>
      <sheetName val="预算处"/>
      <sheetName val="农业处"/>
      <sheetName val="社保处"/>
      <sheetName val="经济建设处"/>
      <sheetName val="企业处"/>
      <sheetName val="离退休"/>
      <sheetName val="行公"/>
      <sheetName val="商公"/>
      <sheetName val="教公"/>
      <sheetName val="农公"/>
      <sheetName val="预公"/>
      <sheetName val="社公"/>
      <sheetName val="经公"/>
      <sheetName val="企公"/>
      <sheetName val="专项转移支付"/>
      <sheetName val="政策性转移支付"/>
      <sheetName val="必保项目表"/>
      <sheetName val="列收列支"/>
      <sheetName val="人员经费标准"/>
      <sheetName val="公用经费单项定额表"/>
      <sheetName val="部分单位公用经费标准"/>
      <sheetName val="基数增长"/>
      <sheetName val="人员职务"/>
      <sheetName val="行政人员经费标准"/>
      <sheetName val="人员经费导入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2007年一下前控制数"/>
      <sheetName val="总表"/>
      <sheetName val="行政政法处"/>
      <sheetName val="商贸处"/>
      <sheetName val="教科文处"/>
      <sheetName val="预算处"/>
      <sheetName val="农业处"/>
      <sheetName val="社保处"/>
      <sheetName val="经济建设处"/>
      <sheetName val="企业处"/>
      <sheetName val="离退休"/>
      <sheetName val="行公"/>
      <sheetName val="商公"/>
      <sheetName val="教公"/>
      <sheetName val="农公"/>
      <sheetName val="预公"/>
      <sheetName val="社公"/>
      <sheetName val="经公"/>
      <sheetName val="企公"/>
      <sheetName val="专项转移支付"/>
      <sheetName val="政策性转移支付"/>
      <sheetName val="必保项目表"/>
      <sheetName val="列收列支"/>
      <sheetName val="人员经费标准"/>
      <sheetName val="公用经费单项定额表"/>
      <sheetName val="部分单位公用经费标准"/>
      <sheetName val="基数增长"/>
      <sheetName val="人员职务"/>
      <sheetName val="行政人员经费标准"/>
      <sheetName val="人员经费导入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Sheet1"/>
      <sheetName val="29个部门"/>
      <sheetName val="LD"/>
      <sheetName val="人员职务"/>
    </sheetNames>
    <definedNames>
      <definedName name="BM8_SelectZBM.BM8_ZBMChangeKMM"/>
      <definedName name="BM8_SelectZBM.BM8_ZBMminusOption"/>
      <definedName name="BM8_SelectZBM.BM8_ZBMSumOption"/>
    </definedNames>
    <sheetDataSet>
      <sheetData sheetId="0"/>
      <sheetData sheetId="1"/>
      <sheetData sheetId="2" refreshError="1"/>
      <sheetData sheetId="3"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2000地方"/>
      <sheetName val="中央"/>
      <sheetName val="01北京市"/>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人员职务"/>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2007年一下前控制数"/>
      <sheetName val="总表"/>
      <sheetName val="行政政法处"/>
      <sheetName val="商贸处"/>
      <sheetName val="教科文处"/>
      <sheetName val="预算处"/>
      <sheetName val="农业处"/>
      <sheetName val="社保处"/>
      <sheetName val="经济建设处"/>
      <sheetName val="企业处"/>
      <sheetName val="离退休"/>
      <sheetName val="行公"/>
      <sheetName val="商公"/>
      <sheetName val="教公"/>
      <sheetName val="农公"/>
      <sheetName val="预公"/>
      <sheetName val="社公"/>
      <sheetName val="经公"/>
      <sheetName val="企公"/>
      <sheetName val="专项转移支付"/>
      <sheetName val="政策性转移支付"/>
      <sheetName val="必保项目表"/>
      <sheetName val="列收列支"/>
      <sheetName val="人员经费标准"/>
      <sheetName val="公用经费单项定额表"/>
      <sheetName val="部分单位公用经费标准"/>
      <sheetName val="基数增长"/>
      <sheetName val="人员职务"/>
      <sheetName val="行政人员经费标准"/>
      <sheetName val="人员经费导入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2007年一下前控制数"/>
      <sheetName val="总表"/>
      <sheetName val="行政政法处"/>
      <sheetName val="商贸处"/>
      <sheetName val="教科文处"/>
      <sheetName val="预算处"/>
      <sheetName val="农业处"/>
      <sheetName val="社保处"/>
      <sheetName val="经济建设处"/>
      <sheetName val="企业处"/>
      <sheetName val="离退休"/>
      <sheetName val="行公"/>
      <sheetName val="商公"/>
      <sheetName val="教公"/>
      <sheetName val="农公"/>
      <sheetName val="预公"/>
      <sheetName val="社公"/>
      <sheetName val="经公"/>
      <sheetName val="企公"/>
      <sheetName val="专项转移支付"/>
      <sheetName val="政策性转移支付"/>
      <sheetName val="必保项目表"/>
      <sheetName val="列收列支"/>
      <sheetName val="人员经费标准"/>
      <sheetName val="公用经费单项定额表"/>
      <sheetName val="部分单位公用经费标准"/>
      <sheetName val="基数增长"/>
      <sheetName val="人员职务"/>
      <sheetName val="行政人员经费标准"/>
      <sheetName val="人员经费导入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2007年一下前控制数"/>
      <sheetName val="总表"/>
      <sheetName val="行政政法处"/>
      <sheetName val="商贸处"/>
      <sheetName val="教科文处"/>
      <sheetName val="预算处"/>
      <sheetName val="农业处"/>
      <sheetName val="社保处"/>
      <sheetName val="经济建设处"/>
      <sheetName val="企业处"/>
      <sheetName val="离退休"/>
      <sheetName val="行公"/>
      <sheetName val="商公"/>
      <sheetName val="教公"/>
      <sheetName val="农公"/>
      <sheetName val="预公"/>
      <sheetName val="社公"/>
      <sheetName val="经公"/>
      <sheetName val="企公"/>
      <sheetName val="专项转移支付"/>
      <sheetName val="政策性转移支付"/>
      <sheetName val="必保项目表"/>
      <sheetName val="列收列支"/>
      <sheetName val="人员经费标准"/>
      <sheetName val="公用经费单项定额表"/>
      <sheetName val="部分单位公用经费标准"/>
      <sheetName val="基数增长"/>
      <sheetName val="人员职务"/>
      <sheetName val="行政人员经费标准"/>
      <sheetName val="人员经费导入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2007年一下前控制数"/>
      <sheetName val="总表"/>
      <sheetName val="行政政法处"/>
      <sheetName val="商贸处"/>
      <sheetName val="教科文处"/>
      <sheetName val="预算处"/>
      <sheetName val="农业处"/>
      <sheetName val="社保处"/>
      <sheetName val="经济建设处"/>
      <sheetName val="企业处"/>
      <sheetName val="离退休"/>
      <sheetName val="行公"/>
      <sheetName val="商公"/>
      <sheetName val="教公"/>
      <sheetName val="农公"/>
      <sheetName val="预公"/>
      <sheetName val="社公"/>
      <sheetName val="经公"/>
      <sheetName val="企公"/>
      <sheetName val="专项转移支付"/>
      <sheetName val="政策性转移支付"/>
      <sheetName val="必保项目表"/>
      <sheetName val="列收列支"/>
      <sheetName val="人员经费标准"/>
      <sheetName val="公用经费单项定额表"/>
      <sheetName val="部分单位公用经费标准"/>
      <sheetName val="基数增长"/>
      <sheetName val="人员职务"/>
      <sheetName val="行政人员经费标准"/>
      <sheetName val="人员经费导入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2007年一下前控制数"/>
      <sheetName val="总表"/>
      <sheetName val="行政政法处"/>
      <sheetName val="商贸处"/>
      <sheetName val="教科文处"/>
      <sheetName val="预算处"/>
      <sheetName val="农业处"/>
      <sheetName val="社保处"/>
      <sheetName val="经济建设处"/>
      <sheetName val="企业处"/>
      <sheetName val="离退休"/>
      <sheetName val="行公"/>
      <sheetName val="商公"/>
      <sheetName val="教公"/>
      <sheetName val="农公"/>
      <sheetName val="预公"/>
      <sheetName val="社公"/>
      <sheetName val="经公"/>
      <sheetName val="企公"/>
      <sheetName val="专项转移支付"/>
      <sheetName val="政策性转移支付"/>
      <sheetName val="必保项目表"/>
      <sheetName val="列收列支"/>
      <sheetName val="人员经费标准"/>
      <sheetName val="公用经费单项定额表"/>
      <sheetName val="部分单位公用经费标准"/>
      <sheetName val="基数增长"/>
      <sheetName val="人员职务"/>
      <sheetName val="行政人员经费标准"/>
      <sheetName val="人员经费导入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2007年一下前控制数"/>
      <sheetName val="总表"/>
      <sheetName val="行政政法处"/>
      <sheetName val="商贸处"/>
      <sheetName val="教科文处"/>
      <sheetName val="预算处"/>
      <sheetName val="农业处"/>
      <sheetName val="社保处"/>
      <sheetName val="经济建设处"/>
      <sheetName val="企业处"/>
      <sheetName val="离退休"/>
      <sheetName val="行公"/>
      <sheetName val="商公"/>
      <sheetName val="教公"/>
      <sheetName val="农公"/>
      <sheetName val="预公"/>
      <sheetName val="社公"/>
      <sheetName val="经公"/>
      <sheetName val="企公"/>
      <sheetName val="专项转移支付"/>
      <sheetName val="政策性转移支付"/>
      <sheetName val="必保项目表"/>
      <sheetName val="列收列支"/>
      <sheetName val="人员经费标准"/>
      <sheetName val="公用经费单项定额表"/>
      <sheetName val="部分单位公用经费标准"/>
      <sheetName val="基数增长"/>
      <sheetName val="人员职务"/>
      <sheetName val="行政人员经费标准"/>
      <sheetName val="人员经费导入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2007年一下前控制数"/>
      <sheetName val="总表"/>
      <sheetName val="行政政法处"/>
      <sheetName val="商贸处"/>
      <sheetName val="教科文处"/>
      <sheetName val="预算处"/>
      <sheetName val="农业处"/>
      <sheetName val="社保处"/>
      <sheetName val="经济建设处"/>
      <sheetName val="企业处"/>
      <sheetName val="离退休"/>
      <sheetName val="行公"/>
      <sheetName val="商公"/>
      <sheetName val="教公"/>
      <sheetName val="农公"/>
      <sheetName val="预公"/>
      <sheetName val="社公"/>
      <sheetName val="经公"/>
      <sheetName val="企公"/>
      <sheetName val="专项转移支付"/>
      <sheetName val="政策性转移支付"/>
      <sheetName val="必保项目表"/>
      <sheetName val="列收列支"/>
      <sheetName val="人员经费标准"/>
      <sheetName val="公用经费单项定额表"/>
      <sheetName val="部分单位公用经费标准"/>
      <sheetName val="基数增长"/>
      <sheetName val="人员职务"/>
      <sheetName val="行政人员经费标准"/>
      <sheetName val="人员经费导入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2007年一下前控制数"/>
      <sheetName val="总表"/>
      <sheetName val="行政政法处"/>
      <sheetName val="商贸处"/>
      <sheetName val="教科文处"/>
      <sheetName val="预算处"/>
      <sheetName val="农业处"/>
      <sheetName val="社保处"/>
      <sheetName val="经济建设处"/>
      <sheetName val="企业处"/>
      <sheetName val="离退休"/>
      <sheetName val="行公"/>
      <sheetName val="商公"/>
      <sheetName val="教公"/>
      <sheetName val="农公"/>
      <sheetName val="预公"/>
      <sheetName val="社公"/>
      <sheetName val="经公"/>
      <sheetName val="企公"/>
      <sheetName val="专项转移支付"/>
      <sheetName val="政策性转移支付"/>
      <sheetName val="必保项目表"/>
      <sheetName val="列收列支"/>
      <sheetName val="人员经费标准"/>
      <sheetName val="公用经费单项定额表"/>
      <sheetName val="部分单位公用经费标准"/>
      <sheetName val="基数增长"/>
      <sheetName val="人员职务"/>
      <sheetName val="行政人员经费标准"/>
      <sheetName val="人员经费导入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A26"/>
  <sheetViews>
    <sheetView tabSelected="1" workbookViewId="0">
      <selection activeCell="B23" sqref="B23"/>
    </sheetView>
  </sheetViews>
  <sheetFormatPr defaultColWidth="9" defaultRowHeight="13.5"/>
  <cols>
    <col min="1" max="1" width="82.2583333333333" style="185" customWidth="1"/>
    <col min="2" max="256" width="8.875" style="185"/>
    <col min="257" max="257" width="82.2583333333333" style="185" customWidth="1"/>
    <col min="258" max="512" width="8.875" style="185"/>
    <col min="513" max="513" width="82.2583333333333" style="185" customWidth="1"/>
    <col min="514" max="768" width="8.875" style="185"/>
    <col min="769" max="769" width="82.2583333333333" style="185" customWidth="1"/>
    <col min="770" max="1024" width="8.875" style="185"/>
    <col min="1025" max="1025" width="82.2583333333333" style="185" customWidth="1"/>
    <col min="1026" max="1280" width="8.875" style="185"/>
    <col min="1281" max="1281" width="82.2583333333333" style="185" customWidth="1"/>
    <col min="1282" max="1536" width="8.875" style="185"/>
    <col min="1537" max="1537" width="82.2583333333333" style="185" customWidth="1"/>
    <col min="1538" max="1792" width="8.875" style="185"/>
    <col min="1793" max="1793" width="82.2583333333333" style="185" customWidth="1"/>
    <col min="1794" max="2048" width="8.875" style="185"/>
    <col min="2049" max="2049" width="82.2583333333333" style="185" customWidth="1"/>
    <col min="2050" max="2304" width="8.875" style="185"/>
    <col min="2305" max="2305" width="82.2583333333333" style="185" customWidth="1"/>
    <col min="2306" max="2560" width="8.875" style="185"/>
    <col min="2561" max="2561" width="82.2583333333333" style="185" customWidth="1"/>
    <col min="2562" max="2816" width="8.875" style="185"/>
    <col min="2817" max="2817" width="82.2583333333333" style="185" customWidth="1"/>
    <col min="2818" max="3072" width="8.875" style="185"/>
    <col min="3073" max="3073" width="82.2583333333333" style="185" customWidth="1"/>
    <col min="3074" max="3328" width="8.875" style="185"/>
    <col min="3329" max="3329" width="82.2583333333333" style="185" customWidth="1"/>
    <col min="3330" max="3584" width="8.875" style="185"/>
    <col min="3585" max="3585" width="82.2583333333333" style="185" customWidth="1"/>
    <col min="3586" max="3840" width="8.875" style="185"/>
    <col min="3841" max="3841" width="82.2583333333333" style="185" customWidth="1"/>
    <col min="3842" max="4096" width="8.875" style="185"/>
    <col min="4097" max="4097" width="82.2583333333333" style="185" customWidth="1"/>
    <col min="4098" max="4352" width="8.875" style="185"/>
    <col min="4353" max="4353" width="82.2583333333333" style="185" customWidth="1"/>
    <col min="4354" max="4608" width="8.875" style="185"/>
    <col min="4609" max="4609" width="82.2583333333333" style="185" customWidth="1"/>
    <col min="4610" max="4864" width="8.875" style="185"/>
    <col min="4865" max="4865" width="82.2583333333333" style="185" customWidth="1"/>
    <col min="4866" max="5120" width="8.875" style="185"/>
    <col min="5121" max="5121" width="82.2583333333333" style="185" customWidth="1"/>
    <col min="5122" max="5376" width="8.875" style="185"/>
    <col min="5377" max="5377" width="82.2583333333333" style="185" customWidth="1"/>
    <col min="5378" max="5632" width="8.875" style="185"/>
    <col min="5633" max="5633" width="82.2583333333333" style="185" customWidth="1"/>
    <col min="5634" max="5888" width="8.875" style="185"/>
    <col min="5889" max="5889" width="82.2583333333333" style="185" customWidth="1"/>
    <col min="5890" max="6144" width="8.875" style="185"/>
    <col min="6145" max="6145" width="82.2583333333333" style="185" customWidth="1"/>
    <col min="6146" max="6400" width="8.875" style="185"/>
    <col min="6401" max="6401" width="82.2583333333333" style="185" customWidth="1"/>
    <col min="6402" max="6656" width="8.875" style="185"/>
    <col min="6657" max="6657" width="82.2583333333333" style="185" customWidth="1"/>
    <col min="6658" max="6912" width="8.875" style="185"/>
    <col min="6913" max="6913" width="82.2583333333333" style="185" customWidth="1"/>
    <col min="6914" max="7168" width="8.875" style="185"/>
    <col min="7169" max="7169" width="82.2583333333333" style="185" customWidth="1"/>
    <col min="7170" max="7424" width="8.875" style="185"/>
    <col min="7425" max="7425" width="82.2583333333333" style="185" customWidth="1"/>
    <col min="7426" max="7680" width="8.875" style="185"/>
    <col min="7681" max="7681" width="82.2583333333333" style="185" customWidth="1"/>
    <col min="7682" max="7936" width="8.875" style="185"/>
    <col min="7937" max="7937" width="82.2583333333333" style="185" customWidth="1"/>
    <col min="7938" max="8192" width="8.875" style="185"/>
    <col min="8193" max="8193" width="82.2583333333333" style="185" customWidth="1"/>
    <col min="8194" max="8448" width="8.875" style="185"/>
    <col min="8449" max="8449" width="82.2583333333333" style="185" customWidth="1"/>
    <col min="8450" max="8704" width="8.875" style="185"/>
    <col min="8705" max="8705" width="82.2583333333333" style="185" customWidth="1"/>
    <col min="8706" max="8960" width="8.875" style="185"/>
    <col min="8961" max="8961" width="82.2583333333333" style="185" customWidth="1"/>
    <col min="8962" max="9216" width="8.875" style="185"/>
    <col min="9217" max="9217" width="82.2583333333333" style="185" customWidth="1"/>
    <col min="9218" max="9472" width="8.875" style="185"/>
    <col min="9473" max="9473" width="82.2583333333333" style="185" customWidth="1"/>
    <col min="9474" max="9728" width="8.875" style="185"/>
    <col min="9729" max="9729" width="82.2583333333333" style="185" customWidth="1"/>
    <col min="9730" max="9984" width="8.875" style="185"/>
    <col min="9985" max="9985" width="82.2583333333333" style="185" customWidth="1"/>
    <col min="9986" max="10240" width="8.875" style="185"/>
    <col min="10241" max="10241" width="82.2583333333333" style="185" customWidth="1"/>
    <col min="10242" max="10496" width="8.875" style="185"/>
    <col min="10497" max="10497" width="82.2583333333333" style="185" customWidth="1"/>
    <col min="10498" max="10752" width="8.875" style="185"/>
    <col min="10753" max="10753" width="82.2583333333333" style="185" customWidth="1"/>
    <col min="10754" max="11008" width="8.875" style="185"/>
    <col min="11009" max="11009" width="82.2583333333333" style="185" customWidth="1"/>
    <col min="11010" max="11264" width="8.875" style="185"/>
    <col min="11265" max="11265" width="82.2583333333333" style="185" customWidth="1"/>
    <col min="11266" max="11520" width="8.875" style="185"/>
    <col min="11521" max="11521" width="82.2583333333333" style="185" customWidth="1"/>
    <col min="11522" max="11776" width="8.875" style="185"/>
    <col min="11777" max="11777" width="82.2583333333333" style="185" customWidth="1"/>
    <col min="11778" max="12032" width="8.875" style="185"/>
    <col min="12033" max="12033" width="82.2583333333333" style="185" customWidth="1"/>
    <col min="12034" max="12288" width="8.875" style="185"/>
    <col min="12289" max="12289" width="82.2583333333333" style="185" customWidth="1"/>
    <col min="12290" max="12544" width="8.875" style="185"/>
    <col min="12545" max="12545" width="82.2583333333333" style="185" customWidth="1"/>
    <col min="12546" max="12800" width="8.875" style="185"/>
    <col min="12801" max="12801" width="82.2583333333333" style="185" customWidth="1"/>
    <col min="12802" max="13056" width="8.875" style="185"/>
    <col min="13057" max="13057" width="82.2583333333333" style="185" customWidth="1"/>
    <col min="13058" max="13312" width="8.875" style="185"/>
    <col min="13313" max="13313" width="82.2583333333333" style="185" customWidth="1"/>
    <col min="13314" max="13568" width="8.875" style="185"/>
    <col min="13569" max="13569" width="82.2583333333333" style="185" customWidth="1"/>
    <col min="13570" max="13824" width="8.875" style="185"/>
    <col min="13825" max="13825" width="82.2583333333333" style="185" customWidth="1"/>
    <col min="13826" max="14080" width="8.875" style="185"/>
    <col min="14081" max="14081" width="82.2583333333333" style="185" customWidth="1"/>
    <col min="14082" max="14336" width="8.875" style="185"/>
    <col min="14337" max="14337" width="82.2583333333333" style="185" customWidth="1"/>
    <col min="14338" max="14592" width="8.875" style="185"/>
    <col min="14593" max="14593" width="82.2583333333333" style="185" customWidth="1"/>
    <col min="14594" max="14848" width="8.875" style="185"/>
    <col min="14849" max="14849" width="82.2583333333333" style="185" customWidth="1"/>
    <col min="14850" max="15104" width="8.875" style="185"/>
    <col min="15105" max="15105" width="82.2583333333333" style="185" customWidth="1"/>
    <col min="15106" max="15360" width="8.875" style="185"/>
    <col min="15361" max="15361" width="82.2583333333333" style="185" customWidth="1"/>
    <col min="15362" max="15616" width="8.875" style="185"/>
    <col min="15617" max="15617" width="82.2583333333333" style="185" customWidth="1"/>
    <col min="15618" max="15872" width="8.875" style="185"/>
    <col min="15873" max="15873" width="82.2583333333333" style="185" customWidth="1"/>
    <col min="15874" max="16128" width="8.875" style="185"/>
    <col min="16129" max="16129" width="82.2583333333333" style="185" customWidth="1"/>
    <col min="16130" max="16384" width="8.875" style="185"/>
  </cols>
  <sheetData>
    <row r="3" ht="65.25" customHeight="1" spans="1:1">
      <c r="A3" s="186" t="s">
        <v>0</v>
      </c>
    </row>
    <row r="4" ht="26.1" customHeight="1" spans="1:1">
      <c r="A4" s="187" t="s">
        <v>1</v>
      </c>
    </row>
    <row r="5" ht="26.1" customHeight="1" spans="1:1">
      <c r="A5" s="188"/>
    </row>
    <row r="6" ht="26.1" customHeight="1" spans="1:1">
      <c r="A6" s="188"/>
    </row>
    <row r="7" ht="19.15" customHeight="1" spans="1:1">
      <c r="A7" s="189"/>
    </row>
    <row r="8" ht="27" spans="1:1">
      <c r="A8" s="190"/>
    </row>
    <row r="9" ht="22.5" spans="1:1">
      <c r="A9" s="191"/>
    </row>
    <row r="10" ht="39.75" customHeight="1" spans="1:1">
      <c r="A10" s="192"/>
    </row>
    <row r="11" ht="65.25" customHeight="1" spans="1:1">
      <c r="A11" s="193"/>
    </row>
    <row r="12" ht="14.25" spans="1:1">
      <c r="A12" s="193"/>
    </row>
    <row r="13" ht="14.25" spans="1:1">
      <c r="A13" s="193"/>
    </row>
    <row r="14" ht="14.25" spans="1:1">
      <c r="A14" s="193"/>
    </row>
    <row r="15" ht="14.25" spans="1:1">
      <c r="A15" s="193"/>
    </row>
    <row r="16" ht="14.25" spans="1:1">
      <c r="A16" s="193"/>
    </row>
    <row r="17" ht="15.75" spans="1:1">
      <c r="A17" s="194" t="s">
        <v>2</v>
      </c>
    </row>
    <row r="18" ht="22.5" spans="1:1">
      <c r="A18" s="195"/>
    </row>
    <row r="19" ht="22.5" spans="1:1">
      <c r="A19" s="195"/>
    </row>
    <row r="21" ht="14.25" spans="1:1">
      <c r="A21" s="193"/>
    </row>
    <row r="22" ht="14.25" spans="1:1">
      <c r="A22" s="193"/>
    </row>
    <row r="23" ht="92.45" customHeight="1"/>
    <row r="24" ht="22.5" spans="1:1">
      <c r="A24" s="196" t="s">
        <v>3</v>
      </c>
    </row>
    <row r="26" ht="22.5" spans="1:1">
      <c r="A26" s="196">
        <v>45264</v>
      </c>
    </row>
  </sheetData>
  <mergeCells count="1">
    <mergeCell ref="A4:A6"/>
  </mergeCells>
  <printOptions horizontalCentered="1"/>
  <pageMargins left="0.75" right="0.75" top="0.979166666666667" bottom="0.979166666666667" header="0.509027777777778" footer="0.509027777777778"/>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9"/>
  <sheetViews>
    <sheetView workbookViewId="0">
      <selection activeCell="N14" sqref="N14"/>
    </sheetView>
  </sheetViews>
  <sheetFormatPr defaultColWidth="9" defaultRowHeight="13.5"/>
  <cols>
    <col min="1" max="1" width="28.125" style="151" customWidth="1"/>
    <col min="2" max="2" width="11.125" style="151" customWidth="1"/>
    <col min="3" max="3" width="12.7583333333333" style="151" customWidth="1"/>
    <col min="4" max="4" width="9.25833333333333" style="151" hidden="1" customWidth="1"/>
    <col min="5" max="5" width="7.5" style="151" hidden="1" customWidth="1"/>
    <col min="6" max="6" width="7.625" style="151" hidden="1" customWidth="1"/>
    <col min="7" max="7" width="9.75833333333333" style="151" hidden="1" customWidth="1"/>
    <col min="8" max="8" width="9.25833333333333" style="151" hidden="1" customWidth="1"/>
    <col min="9" max="9" width="9.375" style="151" hidden="1" customWidth="1"/>
    <col min="10" max="10" width="9.625" style="151" hidden="1" customWidth="1"/>
    <col min="11" max="11" width="12" style="153" customWidth="1"/>
    <col min="12" max="12" width="22" style="151" customWidth="1"/>
    <col min="13" max="244" width="9" style="151"/>
    <col min="245" max="245" width="5.5" style="151" customWidth="1"/>
    <col min="246" max="246" width="44.125" style="151" customWidth="1"/>
    <col min="247" max="247" width="15.7583333333333" style="151" customWidth="1"/>
    <col min="248" max="248" width="15.875" style="151" customWidth="1"/>
    <col min="249" max="249" width="13.875" style="151" customWidth="1"/>
    <col min="250" max="250" width="9" style="151" hidden="1" customWidth="1"/>
    <col min="251" max="251" width="13.2583333333333" style="151" hidden="1" customWidth="1"/>
    <col min="252" max="252" width="12" style="151" hidden="1" customWidth="1"/>
    <col min="253" max="253" width="9" style="151"/>
    <col min="254" max="254" width="11" style="151" customWidth="1"/>
    <col min="255" max="500" width="9" style="151"/>
    <col min="501" max="501" width="5.5" style="151" customWidth="1"/>
    <col min="502" max="502" width="44.125" style="151" customWidth="1"/>
    <col min="503" max="503" width="15.7583333333333" style="151" customWidth="1"/>
    <col min="504" max="504" width="15.875" style="151" customWidth="1"/>
    <col min="505" max="505" width="13.875" style="151" customWidth="1"/>
    <col min="506" max="506" width="9" style="151" hidden="1" customWidth="1"/>
    <col min="507" max="507" width="13.2583333333333" style="151" hidden="1" customWidth="1"/>
    <col min="508" max="508" width="12" style="151" hidden="1" customWidth="1"/>
    <col min="509" max="509" width="9" style="151"/>
    <col min="510" max="510" width="11" style="151" customWidth="1"/>
    <col min="511" max="756" width="9" style="151"/>
    <col min="757" max="757" width="5.5" style="151" customWidth="1"/>
    <col min="758" max="758" width="44.125" style="151" customWidth="1"/>
    <col min="759" max="759" width="15.7583333333333" style="151" customWidth="1"/>
    <col min="760" max="760" width="15.875" style="151" customWidth="1"/>
    <col min="761" max="761" width="13.875" style="151" customWidth="1"/>
    <col min="762" max="762" width="9" style="151" hidden="1" customWidth="1"/>
    <col min="763" max="763" width="13.2583333333333" style="151" hidden="1" customWidth="1"/>
    <col min="764" max="764" width="12" style="151" hidden="1" customWidth="1"/>
    <col min="765" max="765" width="9" style="151"/>
    <col min="766" max="766" width="11" style="151" customWidth="1"/>
    <col min="767" max="1012" width="9" style="151"/>
    <col min="1013" max="1013" width="5.5" style="151" customWidth="1"/>
    <col min="1014" max="1014" width="44.125" style="151" customWidth="1"/>
    <col min="1015" max="1015" width="15.7583333333333" style="151" customWidth="1"/>
    <col min="1016" max="1016" width="15.875" style="151" customWidth="1"/>
    <col min="1017" max="1017" width="13.875" style="151" customWidth="1"/>
    <col min="1018" max="1018" width="9" style="151" hidden="1" customWidth="1"/>
    <col min="1019" max="1019" width="13.2583333333333" style="151" hidden="1" customWidth="1"/>
    <col min="1020" max="1020" width="12" style="151" hidden="1" customWidth="1"/>
    <col min="1021" max="1021" width="9" style="151"/>
    <col min="1022" max="1022" width="11" style="151" customWidth="1"/>
    <col min="1023" max="1268" width="9" style="151"/>
    <col min="1269" max="1269" width="5.5" style="151" customWidth="1"/>
    <col min="1270" max="1270" width="44.125" style="151" customWidth="1"/>
    <col min="1271" max="1271" width="15.7583333333333" style="151" customWidth="1"/>
    <col min="1272" max="1272" width="15.875" style="151" customWidth="1"/>
    <col min="1273" max="1273" width="13.875" style="151" customWidth="1"/>
    <col min="1274" max="1274" width="9" style="151" hidden="1" customWidth="1"/>
    <col min="1275" max="1275" width="13.2583333333333" style="151" hidden="1" customWidth="1"/>
    <col min="1276" max="1276" width="12" style="151" hidden="1" customWidth="1"/>
    <col min="1277" max="1277" width="9" style="151"/>
    <col min="1278" max="1278" width="11" style="151" customWidth="1"/>
    <col min="1279" max="1524" width="9" style="151"/>
    <col min="1525" max="1525" width="5.5" style="151" customWidth="1"/>
    <col min="1526" max="1526" width="44.125" style="151" customWidth="1"/>
    <col min="1527" max="1527" width="15.7583333333333" style="151" customWidth="1"/>
    <col min="1528" max="1528" width="15.875" style="151" customWidth="1"/>
    <col min="1529" max="1529" width="13.875" style="151" customWidth="1"/>
    <col min="1530" max="1530" width="9" style="151" hidden="1" customWidth="1"/>
    <col min="1531" max="1531" width="13.2583333333333" style="151" hidden="1" customWidth="1"/>
    <col min="1532" max="1532" width="12" style="151" hidden="1" customWidth="1"/>
    <col min="1533" max="1533" width="9" style="151"/>
    <col min="1534" max="1534" width="11" style="151" customWidth="1"/>
    <col min="1535" max="1780" width="9" style="151"/>
    <col min="1781" max="1781" width="5.5" style="151" customWidth="1"/>
    <col min="1782" max="1782" width="44.125" style="151" customWidth="1"/>
    <col min="1783" max="1783" width="15.7583333333333" style="151" customWidth="1"/>
    <col min="1784" max="1784" width="15.875" style="151" customWidth="1"/>
    <col min="1785" max="1785" width="13.875" style="151" customWidth="1"/>
    <col min="1786" max="1786" width="9" style="151" hidden="1" customWidth="1"/>
    <col min="1787" max="1787" width="13.2583333333333" style="151" hidden="1" customWidth="1"/>
    <col min="1788" max="1788" width="12" style="151" hidden="1" customWidth="1"/>
    <col min="1789" max="1789" width="9" style="151"/>
    <col min="1790" max="1790" width="11" style="151" customWidth="1"/>
    <col min="1791" max="2036" width="9" style="151"/>
    <col min="2037" max="2037" width="5.5" style="151" customWidth="1"/>
    <col min="2038" max="2038" width="44.125" style="151" customWidth="1"/>
    <col min="2039" max="2039" width="15.7583333333333" style="151" customWidth="1"/>
    <col min="2040" max="2040" width="15.875" style="151" customWidth="1"/>
    <col min="2041" max="2041" width="13.875" style="151" customWidth="1"/>
    <col min="2042" max="2042" width="9" style="151" hidden="1" customWidth="1"/>
    <col min="2043" max="2043" width="13.2583333333333" style="151" hidden="1" customWidth="1"/>
    <col min="2044" max="2044" width="12" style="151" hidden="1" customWidth="1"/>
    <col min="2045" max="2045" width="9" style="151"/>
    <col min="2046" max="2046" width="11" style="151" customWidth="1"/>
    <col min="2047" max="2292" width="9" style="151"/>
    <col min="2293" max="2293" width="5.5" style="151" customWidth="1"/>
    <col min="2294" max="2294" width="44.125" style="151" customWidth="1"/>
    <col min="2295" max="2295" width="15.7583333333333" style="151" customWidth="1"/>
    <col min="2296" max="2296" width="15.875" style="151" customWidth="1"/>
    <col min="2297" max="2297" width="13.875" style="151" customWidth="1"/>
    <col min="2298" max="2298" width="9" style="151" hidden="1" customWidth="1"/>
    <col min="2299" max="2299" width="13.2583333333333" style="151" hidden="1" customWidth="1"/>
    <col min="2300" max="2300" width="12" style="151" hidden="1" customWidth="1"/>
    <col min="2301" max="2301" width="9" style="151"/>
    <col min="2302" max="2302" width="11" style="151" customWidth="1"/>
    <col min="2303" max="2548" width="9" style="151"/>
    <col min="2549" max="2549" width="5.5" style="151" customWidth="1"/>
    <col min="2550" max="2550" width="44.125" style="151" customWidth="1"/>
    <col min="2551" max="2551" width="15.7583333333333" style="151" customWidth="1"/>
    <col min="2552" max="2552" width="15.875" style="151" customWidth="1"/>
    <col min="2553" max="2553" width="13.875" style="151" customWidth="1"/>
    <col min="2554" max="2554" width="9" style="151" hidden="1" customWidth="1"/>
    <col min="2555" max="2555" width="13.2583333333333" style="151" hidden="1" customWidth="1"/>
    <col min="2556" max="2556" width="12" style="151" hidden="1" customWidth="1"/>
    <col min="2557" max="2557" width="9" style="151"/>
    <col min="2558" max="2558" width="11" style="151" customWidth="1"/>
    <col min="2559" max="2804" width="9" style="151"/>
    <col min="2805" max="2805" width="5.5" style="151" customWidth="1"/>
    <col min="2806" max="2806" width="44.125" style="151" customWidth="1"/>
    <col min="2807" max="2807" width="15.7583333333333" style="151" customWidth="1"/>
    <col min="2808" max="2808" width="15.875" style="151" customWidth="1"/>
    <col min="2809" max="2809" width="13.875" style="151" customWidth="1"/>
    <col min="2810" max="2810" width="9" style="151" hidden="1" customWidth="1"/>
    <col min="2811" max="2811" width="13.2583333333333" style="151" hidden="1" customWidth="1"/>
    <col min="2812" max="2812" width="12" style="151" hidden="1" customWidth="1"/>
    <col min="2813" max="2813" width="9" style="151"/>
    <col min="2814" max="2814" width="11" style="151" customWidth="1"/>
    <col min="2815" max="3060" width="9" style="151"/>
    <col min="3061" max="3061" width="5.5" style="151" customWidth="1"/>
    <col min="3062" max="3062" width="44.125" style="151" customWidth="1"/>
    <col min="3063" max="3063" width="15.7583333333333" style="151" customWidth="1"/>
    <col min="3064" max="3064" width="15.875" style="151" customWidth="1"/>
    <col min="3065" max="3065" width="13.875" style="151" customWidth="1"/>
    <col min="3066" max="3066" width="9" style="151" hidden="1" customWidth="1"/>
    <col min="3067" max="3067" width="13.2583333333333" style="151" hidden="1" customWidth="1"/>
    <col min="3068" max="3068" width="12" style="151" hidden="1" customWidth="1"/>
    <col min="3069" max="3069" width="9" style="151"/>
    <col min="3070" max="3070" width="11" style="151" customWidth="1"/>
    <col min="3071" max="3316" width="9" style="151"/>
    <col min="3317" max="3317" width="5.5" style="151" customWidth="1"/>
    <col min="3318" max="3318" width="44.125" style="151" customWidth="1"/>
    <col min="3319" max="3319" width="15.7583333333333" style="151" customWidth="1"/>
    <col min="3320" max="3320" width="15.875" style="151" customWidth="1"/>
    <col min="3321" max="3321" width="13.875" style="151" customWidth="1"/>
    <col min="3322" max="3322" width="9" style="151" hidden="1" customWidth="1"/>
    <col min="3323" max="3323" width="13.2583333333333" style="151" hidden="1" customWidth="1"/>
    <col min="3324" max="3324" width="12" style="151" hidden="1" customWidth="1"/>
    <col min="3325" max="3325" width="9" style="151"/>
    <col min="3326" max="3326" width="11" style="151" customWidth="1"/>
    <col min="3327" max="3572" width="9" style="151"/>
    <col min="3573" max="3573" width="5.5" style="151" customWidth="1"/>
    <col min="3574" max="3574" width="44.125" style="151" customWidth="1"/>
    <col min="3575" max="3575" width="15.7583333333333" style="151" customWidth="1"/>
    <col min="3576" max="3576" width="15.875" style="151" customWidth="1"/>
    <col min="3577" max="3577" width="13.875" style="151" customWidth="1"/>
    <col min="3578" max="3578" width="9" style="151" hidden="1" customWidth="1"/>
    <col min="3579" max="3579" width="13.2583333333333" style="151" hidden="1" customWidth="1"/>
    <col min="3580" max="3580" width="12" style="151" hidden="1" customWidth="1"/>
    <col min="3581" max="3581" width="9" style="151"/>
    <col min="3582" max="3582" width="11" style="151" customWidth="1"/>
    <col min="3583" max="3828" width="9" style="151"/>
    <col min="3829" max="3829" width="5.5" style="151" customWidth="1"/>
    <col min="3830" max="3830" width="44.125" style="151" customWidth="1"/>
    <col min="3831" max="3831" width="15.7583333333333" style="151" customWidth="1"/>
    <col min="3832" max="3832" width="15.875" style="151" customWidth="1"/>
    <col min="3833" max="3833" width="13.875" style="151" customWidth="1"/>
    <col min="3834" max="3834" width="9" style="151" hidden="1" customWidth="1"/>
    <col min="3835" max="3835" width="13.2583333333333" style="151" hidden="1" customWidth="1"/>
    <col min="3836" max="3836" width="12" style="151" hidden="1" customWidth="1"/>
    <col min="3837" max="3837" width="9" style="151"/>
    <col min="3838" max="3838" width="11" style="151" customWidth="1"/>
    <col min="3839" max="4084" width="9" style="151"/>
    <col min="4085" max="4085" width="5.5" style="151" customWidth="1"/>
    <col min="4086" max="4086" width="44.125" style="151" customWidth="1"/>
    <col min="4087" max="4087" width="15.7583333333333" style="151" customWidth="1"/>
    <col min="4088" max="4088" width="15.875" style="151" customWidth="1"/>
    <col min="4089" max="4089" width="13.875" style="151" customWidth="1"/>
    <col min="4090" max="4090" width="9" style="151" hidden="1" customWidth="1"/>
    <col min="4091" max="4091" width="13.2583333333333" style="151" hidden="1" customWidth="1"/>
    <col min="4092" max="4092" width="12" style="151" hidden="1" customWidth="1"/>
    <col min="4093" max="4093" width="9" style="151"/>
    <col min="4094" max="4094" width="11" style="151" customWidth="1"/>
    <col min="4095" max="4340" width="9" style="151"/>
    <col min="4341" max="4341" width="5.5" style="151" customWidth="1"/>
    <col min="4342" max="4342" width="44.125" style="151" customWidth="1"/>
    <col min="4343" max="4343" width="15.7583333333333" style="151" customWidth="1"/>
    <col min="4344" max="4344" width="15.875" style="151" customWidth="1"/>
    <col min="4345" max="4345" width="13.875" style="151" customWidth="1"/>
    <col min="4346" max="4346" width="9" style="151" hidden="1" customWidth="1"/>
    <col min="4347" max="4347" width="13.2583333333333" style="151" hidden="1" customWidth="1"/>
    <col min="4348" max="4348" width="12" style="151" hidden="1" customWidth="1"/>
    <col min="4349" max="4349" width="9" style="151"/>
    <col min="4350" max="4350" width="11" style="151" customWidth="1"/>
    <col min="4351" max="4596" width="9" style="151"/>
    <col min="4597" max="4597" width="5.5" style="151" customWidth="1"/>
    <col min="4598" max="4598" width="44.125" style="151" customWidth="1"/>
    <col min="4599" max="4599" width="15.7583333333333" style="151" customWidth="1"/>
    <col min="4600" max="4600" width="15.875" style="151" customWidth="1"/>
    <col min="4601" max="4601" width="13.875" style="151" customWidth="1"/>
    <col min="4602" max="4602" width="9" style="151" hidden="1" customWidth="1"/>
    <col min="4603" max="4603" width="13.2583333333333" style="151" hidden="1" customWidth="1"/>
    <col min="4604" max="4604" width="12" style="151" hidden="1" customWidth="1"/>
    <col min="4605" max="4605" width="9" style="151"/>
    <col min="4606" max="4606" width="11" style="151" customWidth="1"/>
    <col min="4607" max="4852" width="9" style="151"/>
    <col min="4853" max="4853" width="5.5" style="151" customWidth="1"/>
    <col min="4854" max="4854" width="44.125" style="151" customWidth="1"/>
    <col min="4855" max="4855" width="15.7583333333333" style="151" customWidth="1"/>
    <col min="4856" max="4856" width="15.875" style="151" customWidth="1"/>
    <col min="4857" max="4857" width="13.875" style="151" customWidth="1"/>
    <col min="4858" max="4858" width="9" style="151" hidden="1" customWidth="1"/>
    <col min="4859" max="4859" width="13.2583333333333" style="151" hidden="1" customWidth="1"/>
    <col min="4860" max="4860" width="12" style="151" hidden="1" customWidth="1"/>
    <col min="4861" max="4861" width="9" style="151"/>
    <col min="4862" max="4862" width="11" style="151" customWidth="1"/>
    <col min="4863" max="5108" width="9" style="151"/>
    <col min="5109" max="5109" width="5.5" style="151" customWidth="1"/>
    <col min="5110" max="5110" width="44.125" style="151" customWidth="1"/>
    <col min="5111" max="5111" width="15.7583333333333" style="151" customWidth="1"/>
    <col min="5112" max="5112" width="15.875" style="151" customWidth="1"/>
    <col min="5113" max="5113" width="13.875" style="151" customWidth="1"/>
    <col min="5114" max="5114" width="9" style="151" hidden="1" customWidth="1"/>
    <col min="5115" max="5115" width="13.2583333333333" style="151" hidden="1" customWidth="1"/>
    <col min="5116" max="5116" width="12" style="151" hidden="1" customWidth="1"/>
    <col min="5117" max="5117" width="9" style="151"/>
    <col min="5118" max="5118" width="11" style="151" customWidth="1"/>
    <col min="5119" max="5364" width="9" style="151"/>
    <col min="5365" max="5365" width="5.5" style="151" customWidth="1"/>
    <col min="5366" max="5366" width="44.125" style="151" customWidth="1"/>
    <col min="5367" max="5367" width="15.7583333333333" style="151" customWidth="1"/>
    <col min="5368" max="5368" width="15.875" style="151" customWidth="1"/>
    <col min="5369" max="5369" width="13.875" style="151" customWidth="1"/>
    <col min="5370" max="5370" width="9" style="151" hidden="1" customWidth="1"/>
    <col min="5371" max="5371" width="13.2583333333333" style="151" hidden="1" customWidth="1"/>
    <col min="5372" max="5372" width="12" style="151" hidden="1" customWidth="1"/>
    <col min="5373" max="5373" width="9" style="151"/>
    <col min="5374" max="5374" width="11" style="151" customWidth="1"/>
    <col min="5375" max="5620" width="9" style="151"/>
    <col min="5621" max="5621" width="5.5" style="151" customWidth="1"/>
    <col min="5622" max="5622" width="44.125" style="151" customWidth="1"/>
    <col min="5623" max="5623" width="15.7583333333333" style="151" customWidth="1"/>
    <col min="5624" max="5624" width="15.875" style="151" customWidth="1"/>
    <col min="5625" max="5625" width="13.875" style="151" customWidth="1"/>
    <col min="5626" max="5626" width="9" style="151" hidden="1" customWidth="1"/>
    <col min="5627" max="5627" width="13.2583333333333" style="151" hidden="1" customWidth="1"/>
    <col min="5628" max="5628" width="12" style="151" hidden="1" customWidth="1"/>
    <col min="5629" max="5629" width="9" style="151"/>
    <col min="5630" max="5630" width="11" style="151" customWidth="1"/>
    <col min="5631" max="5876" width="9" style="151"/>
    <col min="5877" max="5877" width="5.5" style="151" customWidth="1"/>
    <col min="5878" max="5878" width="44.125" style="151" customWidth="1"/>
    <col min="5879" max="5879" width="15.7583333333333" style="151" customWidth="1"/>
    <col min="5880" max="5880" width="15.875" style="151" customWidth="1"/>
    <col min="5881" max="5881" width="13.875" style="151" customWidth="1"/>
    <col min="5882" max="5882" width="9" style="151" hidden="1" customWidth="1"/>
    <col min="5883" max="5883" width="13.2583333333333" style="151" hidden="1" customWidth="1"/>
    <col min="5884" max="5884" width="12" style="151" hidden="1" customWidth="1"/>
    <col min="5885" max="5885" width="9" style="151"/>
    <col min="5886" max="5886" width="11" style="151" customWidth="1"/>
    <col min="5887" max="6132" width="9" style="151"/>
    <col min="6133" max="6133" width="5.5" style="151" customWidth="1"/>
    <col min="6134" max="6134" width="44.125" style="151" customWidth="1"/>
    <col min="6135" max="6135" width="15.7583333333333" style="151" customWidth="1"/>
    <col min="6136" max="6136" width="15.875" style="151" customWidth="1"/>
    <col min="6137" max="6137" width="13.875" style="151" customWidth="1"/>
    <col min="6138" max="6138" width="9" style="151" hidden="1" customWidth="1"/>
    <col min="6139" max="6139" width="13.2583333333333" style="151" hidden="1" customWidth="1"/>
    <col min="6140" max="6140" width="12" style="151" hidden="1" customWidth="1"/>
    <col min="6141" max="6141" width="9" style="151"/>
    <col min="6142" max="6142" width="11" style="151" customWidth="1"/>
    <col min="6143" max="6388" width="9" style="151"/>
    <col min="6389" max="6389" width="5.5" style="151" customWidth="1"/>
    <col min="6390" max="6390" width="44.125" style="151" customWidth="1"/>
    <col min="6391" max="6391" width="15.7583333333333" style="151" customWidth="1"/>
    <col min="6392" max="6392" width="15.875" style="151" customWidth="1"/>
    <col min="6393" max="6393" width="13.875" style="151" customWidth="1"/>
    <col min="6394" max="6394" width="9" style="151" hidden="1" customWidth="1"/>
    <col min="6395" max="6395" width="13.2583333333333" style="151" hidden="1" customWidth="1"/>
    <col min="6396" max="6396" width="12" style="151" hidden="1" customWidth="1"/>
    <col min="6397" max="6397" width="9" style="151"/>
    <col min="6398" max="6398" width="11" style="151" customWidth="1"/>
    <col min="6399" max="6644" width="9" style="151"/>
    <col min="6645" max="6645" width="5.5" style="151" customWidth="1"/>
    <col min="6646" max="6646" width="44.125" style="151" customWidth="1"/>
    <col min="6647" max="6647" width="15.7583333333333" style="151" customWidth="1"/>
    <col min="6648" max="6648" width="15.875" style="151" customWidth="1"/>
    <col min="6649" max="6649" width="13.875" style="151" customWidth="1"/>
    <col min="6650" max="6650" width="9" style="151" hidden="1" customWidth="1"/>
    <col min="6651" max="6651" width="13.2583333333333" style="151" hidden="1" customWidth="1"/>
    <col min="6652" max="6652" width="12" style="151" hidden="1" customWidth="1"/>
    <col min="6653" max="6653" width="9" style="151"/>
    <col min="6654" max="6654" width="11" style="151" customWidth="1"/>
    <col min="6655" max="6900" width="9" style="151"/>
    <col min="6901" max="6901" width="5.5" style="151" customWidth="1"/>
    <col min="6902" max="6902" width="44.125" style="151" customWidth="1"/>
    <col min="6903" max="6903" width="15.7583333333333" style="151" customWidth="1"/>
    <col min="6904" max="6904" width="15.875" style="151" customWidth="1"/>
    <col min="6905" max="6905" width="13.875" style="151" customWidth="1"/>
    <col min="6906" max="6906" width="9" style="151" hidden="1" customWidth="1"/>
    <col min="6907" max="6907" width="13.2583333333333" style="151" hidden="1" customWidth="1"/>
    <col min="6908" max="6908" width="12" style="151" hidden="1" customWidth="1"/>
    <col min="6909" max="6909" width="9" style="151"/>
    <col min="6910" max="6910" width="11" style="151" customWidth="1"/>
    <col min="6911" max="7156" width="9" style="151"/>
    <col min="7157" max="7157" width="5.5" style="151" customWidth="1"/>
    <col min="7158" max="7158" width="44.125" style="151" customWidth="1"/>
    <col min="7159" max="7159" width="15.7583333333333" style="151" customWidth="1"/>
    <col min="7160" max="7160" width="15.875" style="151" customWidth="1"/>
    <col min="7161" max="7161" width="13.875" style="151" customWidth="1"/>
    <col min="7162" max="7162" width="9" style="151" hidden="1" customWidth="1"/>
    <col min="7163" max="7163" width="13.2583333333333" style="151" hidden="1" customWidth="1"/>
    <col min="7164" max="7164" width="12" style="151" hidden="1" customWidth="1"/>
    <col min="7165" max="7165" width="9" style="151"/>
    <col min="7166" max="7166" width="11" style="151" customWidth="1"/>
    <col min="7167" max="7412" width="9" style="151"/>
    <col min="7413" max="7413" width="5.5" style="151" customWidth="1"/>
    <col min="7414" max="7414" width="44.125" style="151" customWidth="1"/>
    <col min="7415" max="7415" width="15.7583333333333" style="151" customWidth="1"/>
    <col min="7416" max="7416" width="15.875" style="151" customWidth="1"/>
    <col min="7417" max="7417" width="13.875" style="151" customWidth="1"/>
    <col min="7418" max="7418" width="9" style="151" hidden="1" customWidth="1"/>
    <col min="7419" max="7419" width="13.2583333333333" style="151" hidden="1" customWidth="1"/>
    <col min="7420" max="7420" width="12" style="151" hidden="1" customWidth="1"/>
    <col min="7421" max="7421" width="9" style="151"/>
    <col min="7422" max="7422" width="11" style="151" customWidth="1"/>
    <col min="7423" max="7668" width="9" style="151"/>
    <col min="7669" max="7669" width="5.5" style="151" customWidth="1"/>
    <col min="7670" max="7670" width="44.125" style="151" customWidth="1"/>
    <col min="7671" max="7671" width="15.7583333333333" style="151" customWidth="1"/>
    <col min="7672" max="7672" width="15.875" style="151" customWidth="1"/>
    <col min="7673" max="7673" width="13.875" style="151" customWidth="1"/>
    <col min="7674" max="7674" width="9" style="151" hidden="1" customWidth="1"/>
    <col min="7675" max="7675" width="13.2583333333333" style="151" hidden="1" customWidth="1"/>
    <col min="7676" max="7676" width="12" style="151" hidden="1" customWidth="1"/>
    <col min="7677" max="7677" width="9" style="151"/>
    <col min="7678" max="7678" width="11" style="151" customWidth="1"/>
    <col min="7679" max="7924" width="9" style="151"/>
    <col min="7925" max="7925" width="5.5" style="151" customWidth="1"/>
    <col min="7926" max="7926" width="44.125" style="151" customWidth="1"/>
    <col min="7927" max="7927" width="15.7583333333333" style="151" customWidth="1"/>
    <col min="7928" max="7928" width="15.875" style="151" customWidth="1"/>
    <col min="7929" max="7929" width="13.875" style="151" customWidth="1"/>
    <col min="7930" max="7930" width="9" style="151" hidden="1" customWidth="1"/>
    <col min="7931" max="7931" width="13.2583333333333" style="151" hidden="1" customWidth="1"/>
    <col min="7932" max="7932" width="12" style="151" hidden="1" customWidth="1"/>
    <col min="7933" max="7933" width="9" style="151"/>
    <col min="7934" max="7934" width="11" style="151" customWidth="1"/>
    <col min="7935" max="8180" width="9" style="151"/>
    <col min="8181" max="8181" width="5.5" style="151" customWidth="1"/>
    <col min="8182" max="8182" width="44.125" style="151" customWidth="1"/>
    <col min="8183" max="8183" width="15.7583333333333" style="151" customWidth="1"/>
    <col min="8184" max="8184" width="15.875" style="151" customWidth="1"/>
    <col min="8185" max="8185" width="13.875" style="151" customWidth="1"/>
    <col min="8186" max="8186" width="9" style="151" hidden="1" customWidth="1"/>
    <col min="8187" max="8187" width="13.2583333333333" style="151" hidden="1" customWidth="1"/>
    <col min="8188" max="8188" width="12" style="151" hidden="1" customWidth="1"/>
    <col min="8189" max="8189" width="9" style="151"/>
    <col min="8190" max="8190" width="11" style="151" customWidth="1"/>
    <col min="8191" max="8436" width="9" style="151"/>
    <col min="8437" max="8437" width="5.5" style="151" customWidth="1"/>
    <col min="8438" max="8438" width="44.125" style="151" customWidth="1"/>
    <col min="8439" max="8439" width="15.7583333333333" style="151" customWidth="1"/>
    <col min="8440" max="8440" width="15.875" style="151" customWidth="1"/>
    <col min="8441" max="8441" width="13.875" style="151" customWidth="1"/>
    <col min="8442" max="8442" width="9" style="151" hidden="1" customWidth="1"/>
    <col min="8443" max="8443" width="13.2583333333333" style="151" hidden="1" customWidth="1"/>
    <col min="8444" max="8444" width="12" style="151" hidden="1" customWidth="1"/>
    <col min="8445" max="8445" width="9" style="151"/>
    <col min="8446" max="8446" width="11" style="151" customWidth="1"/>
    <col min="8447" max="8692" width="9" style="151"/>
    <col min="8693" max="8693" width="5.5" style="151" customWidth="1"/>
    <col min="8694" max="8694" width="44.125" style="151" customWidth="1"/>
    <col min="8695" max="8695" width="15.7583333333333" style="151" customWidth="1"/>
    <col min="8696" max="8696" width="15.875" style="151" customWidth="1"/>
    <col min="8697" max="8697" width="13.875" style="151" customWidth="1"/>
    <col min="8698" max="8698" width="9" style="151" hidden="1" customWidth="1"/>
    <col min="8699" max="8699" width="13.2583333333333" style="151" hidden="1" customWidth="1"/>
    <col min="8700" max="8700" width="12" style="151" hidden="1" customWidth="1"/>
    <col min="8701" max="8701" width="9" style="151"/>
    <col min="8702" max="8702" width="11" style="151" customWidth="1"/>
    <col min="8703" max="8948" width="9" style="151"/>
    <col min="8949" max="8949" width="5.5" style="151" customWidth="1"/>
    <col min="8950" max="8950" width="44.125" style="151" customWidth="1"/>
    <col min="8951" max="8951" width="15.7583333333333" style="151" customWidth="1"/>
    <col min="8952" max="8952" width="15.875" style="151" customWidth="1"/>
    <col min="8953" max="8953" width="13.875" style="151" customWidth="1"/>
    <col min="8954" max="8954" width="9" style="151" hidden="1" customWidth="1"/>
    <col min="8955" max="8955" width="13.2583333333333" style="151" hidden="1" customWidth="1"/>
    <col min="8956" max="8956" width="12" style="151" hidden="1" customWidth="1"/>
    <col min="8957" max="8957" width="9" style="151"/>
    <col min="8958" max="8958" width="11" style="151" customWidth="1"/>
    <col min="8959" max="9204" width="9" style="151"/>
    <col min="9205" max="9205" width="5.5" style="151" customWidth="1"/>
    <col min="9206" max="9206" width="44.125" style="151" customWidth="1"/>
    <col min="9207" max="9207" width="15.7583333333333" style="151" customWidth="1"/>
    <col min="9208" max="9208" width="15.875" style="151" customWidth="1"/>
    <col min="9209" max="9209" width="13.875" style="151" customWidth="1"/>
    <col min="9210" max="9210" width="9" style="151" hidden="1" customWidth="1"/>
    <col min="9211" max="9211" width="13.2583333333333" style="151" hidden="1" customWidth="1"/>
    <col min="9212" max="9212" width="12" style="151" hidden="1" customWidth="1"/>
    <col min="9213" max="9213" width="9" style="151"/>
    <col min="9214" max="9214" width="11" style="151" customWidth="1"/>
    <col min="9215" max="9460" width="9" style="151"/>
    <col min="9461" max="9461" width="5.5" style="151" customWidth="1"/>
    <col min="9462" max="9462" width="44.125" style="151" customWidth="1"/>
    <col min="9463" max="9463" width="15.7583333333333" style="151" customWidth="1"/>
    <col min="9464" max="9464" width="15.875" style="151" customWidth="1"/>
    <col min="9465" max="9465" width="13.875" style="151" customWidth="1"/>
    <col min="9466" max="9466" width="9" style="151" hidden="1" customWidth="1"/>
    <col min="9467" max="9467" width="13.2583333333333" style="151" hidden="1" customWidth="1"/>
    <col min="9468" max="9468" width="12" style="151" hidden="1" customWidth="1"/>
    <col min="9469" max="9469" width="9" style="151"/>
    <col min="9470" max="9470" width="11" style="151" customWidth="1"/>
    <col min="9471" max="9716" width="9" style="151"/>
    <col min="9717" max="9717" width="5.5" style="151" customWidth="1"/>
    <col min="9718" max="9718" width="44.125" style="151" customWidth="1"/>
    <col min="9719" max="9719" width="15.7583333333333" style="151" customWidth="1"/>
    <col min="9720" max="9720" width="15.875" style="151" customWidth="1"/>
    <col min="9721" max="9721" width="13.875" style="151" customWidth="1"/>
    <col min="9722" max="9722" width="9" style="151" hidden="1" customWidth="1"/>
    <col min="9723" max="9723" width="13.2583333333333" style="151" hidden="1" customWidth="1"/>
    <col min="9724" max="9724" width="12" style="151" hidden="1" customWidth="1"/>
    <col min="9725" max="9725" width="9" style="151"/>
    <col min="9726" max="9726" width="11" style="151" customWidth="1"/>
    <col min="9727" max="9972" width="9" style="151"/>
    <col min="9973" max="9973" width="5.5" style="151" customWidth="1"/>
    <col min="9974" max="9974" width="44.125" style="151" customWidth="1"/>
    <col min="9975" max="9975" width="15.7583333333333" style="151" customWidth="1"/>
    <col min="9976" max="9976" width="15.875" style="151" customWidth="1"/>
    <col min="9977" max="9977" width="13.875" style="151" customWidth="1"/>
    <col min="9978" max="9978" width="9" style="151" hidden="1" customWidth="1"/>
    <col min="9979" max="9979" width="13.2583333333333" style="151" hidden="1" customWidth="1"/>
    <col min="9980" max="9980" width="12" style="151" hidden="1" customWidth="1"/>
    <col min="9981" max="9981" width="9" style="151"/>
    <col min="9982" max="9982" width="11" style="151" customWidth="1"/>
    <col min="9983" max="10228" width="9" style="151"/>
    <col min="10229" max="10229" width="5.5" style="151" customWidth="1"/>
    <col min="10230" max="10230" width="44.125" style="151" customWidth="1"/>
    <col min="10231" max="10231" width="15.7583333333333" style="151" customWidth="1"/>
    <col min="10232" max="10232" width="15.875" style="151" customWidth="1"/>
    <col min="10233" max="10233" width="13.875" style="151" customWidth="1"/>
    <col min="10234" max="10234" width="9" style="151" hidden="1" customWidth="1"/>
    <col min="10235" max="10235" width="13.2583333333333" style="151" hidden="1" customWidth="1"/>
    <col min="10236" max="10236" width="12" style="151" hidden="1" customWidth="1"/>
    <col min="10237" max="10237" width="9" style="151"/>
    <col min="10238" max="10238" width="11" style="151" customWidth="1"/>
    <col min="10239" max="10484" width="9" style="151"/>
    <col min="10485" max="10485" width="5.5" style="151" customWidth="1"/>
    <col min="10486" max="10486" width="44.125" style="151" customWidth="1"/>
    <col min="10487" max="10487" width="15.7583333333333" style="151" customWidth="1"/>
    <col min="10488" max="10488" width="15.875" style="151" customWidth="1"/>
    <col min="10489" max="10489" width="13.875" style="151" customWidth="1"/>
    <col min="10490" max="10490" width="9" style="151" hidden="1" customWidth="1"/>
    <col min="10491" max="10491" width="13.2583333333333" style="151" hidden="1" customWidth="1"/>
    <col min="10492" max="10492" width="12" style="151" hidden="1" customWidth="1"/>
    <col min="10493" max="10493" width="9" style="151"/>
    <col min="10494" max="10494" width="11" style="151" customWidth="1"/>
    <col min="10495" max="10740" width="9" style="151"/>
    <col min="10741" max="10741" width="5.5" style="151" customWidth="1"/>
    <col min="10742" max="10742" width="44.125" style="151" customWidth="1"/>
    <col min="10743" max="10743" width="15.7583333333333" style="151" customWidth="1"/>
    <col min="10744" max="10744" width="15.875" style="151" customWidth="1"/>
    <col min="10745" max="10745" width="13.875" style="151" customWidth="1"/>
    <col min="10746" max="10746" width="9" style="151" hidden="1" customWidth="1"/>
    <col min="10747" max="10747" width="13.2583333333333" style="151" hidden="1" customWidth="1"/>
    <col min="10748" max="10748" width="12" style="151" hidden="1" customWidth="1"/>
    <col min="10749" max="10749" width="9" style="151"/>
    <col min="10750" max="10750" width="11" style="151" customWidth="1"/>
    <col min="10751" max="10996" width="9" style="151"/>
    <col min="10997" max="10997" width="5.5" style="151" customWidth="1"/>
    <col min="10998" max="10998" width="44.125" style="151" customWidth="1"/>
    <col min="10999" max="10999" width="15.7583333333333" style="151" customWidth="1"/>
    <col min="11000" max="11000" width="15.875" style="151" customWidth="1"/>
    <col min="11001" max="11001" width="13.875" style="151" customWidth="1"/>
    <col min="11002" max="11002" width="9" style="151" hidden="1" customWidth="1"/>
    <col min="11003" max="11003" width="13.2583333333333" style="151" hidden="1" customWidth="1"/>
    <col min="11004" max="11004" width="12" style="151" hidden="1" customWidth="1"/>
    <col min="11005" max="11005" width="9" style="151"/>
    <col min="11006" max="11006" width="11" style="151" customWidth="1"/>
    <col min="11007" max="11252" width="9" style="151"/>
    <col min="11253" max="11253" width="5.5" style="151" customWidth="1"/>
    <col min="11254" max="11254" width="44.125" style="151" customWidth="1"/>
    <col min="11255" max="11255" width="15.7583333333333" style="151" customWidth="1"/>
    <col min="11256" max="11256" width="15.875" style="151" customWidth="1"/>
    <col min="11257" max="11257" width="13.875" style="151" customWidth="1"/>
    <col min="11258" max="11258" width="9" style="151" hidden="1" customWidth="1"/>
    <col min="11259" max="11259" width="13.2583333333333" style="151" hidden="1" customWidth="1"/>
    <col min="11260" max="11260" width="12" style="151" hidden="1" customWidth="1"/>
    <col min="11261" max="11261" width="9" style="151"/>
    <col min="11262" max="11262" width="11" style="151" customWidth="1"/>
    <col min="11263" max="11508" width="9" style="151"/>
    <col min="11509" max="11509" width="5.5" style="151" customWidth="1"/>
    <col min="11510" max="11510" width="44.125" style="151" customWidth="1"/>
    <col min="11511" max="11511" width="15.7583333333333" style="151" customWidth="1"/>
    <col min="11512" max="11512" width="15.875" style="151" customWidth="1"/>
    <col min="11513" max="11513" width="13.875" style="151" customWidth="1"/>
    <col min="11514" max="11514" width="9" style="151" hidden="1" customWidth="1"/>
    <col min="11515" max="11515" width="13.2583333333333" style="151" hidden="1" customWidth="1"/>
    <col min="11516" max="11516" width="12" style="151" hidden="1" customWidth="1"/>
    <col min="11517" max="11517" width="9" style="151"/>
    <col min="11518" max="11518" width="11" style="151" customWidth="1"/>
    <col min="11519" max="11764" width="9" style="151"/>
    <col min="11765" max="11765" width="5.5" style="151" customWidth="1"/>
    <col min="11766" max="11766" width="44.125" style="151" customWidth="1"/>
    <col min="11767" max="11767" width="15.7583333333333" style="151" customWidth="1"/>
    <col min="11768" max="11768" width="15.875" style="151" customWidth="1"/>
    <col min="11769" max="11769" width="13.875" style="151" customWidth="1"/>
    <col min="11770" max="11770" width="9" style="151" hidden="1" customWidth="1"/>
    <col min="11771" max="11771" width="13.2583333333333" style="151" hidden="1" customWidth="1"/>
    <col min="11772" max="11772" width="12" style="151" hidden="1" customWidth="1"/>
    <col min="11773" max="11773" width="9" style="151"/>
    <col min="11774" max="11774" width="11" style="151" customWidth="1"/>
    <col min="11775" max="12020" width="9" style="151"/>
    <col min="12021" max="12021" width="5.5" style="151" customWidth="1"/>
    <col min="12022" max="12022" width="44.125" style="151" customWidth="1"/>
    <col min="12023" max="12023" width="15.7583333333333" style="151" customWidth="1"/>
    <col min="12024" max="12024" width="15.875" style="151" customWidth="1"/>
    <col min="12025" max="12025" width="13.875" style="151" customWidth="1"/>
    <col min="12026" max="12026" width="9" style="151" hidden="1" customWidth="1"/>
    <col min="12027" max="12027" width="13.2583333333333" style="151" hidden="1" customWidth="1"/>
    <col min="12028" max="12028" width="12" style="151" hidden="1" customWidth="1"/>
    <col min="12029" max="12029" width="9" style="151"/>
    <col min="12030" max="12030" width="11" style="151" customWidth="1"/>
    <col min="12031" max="12276" width="9" style="151"/>
    <col min="12277" max="12277" width="5.5" style="151" customWidth="1"/>
    <col min="12278" max="12278" width="44.125" style="151" customWidth="1"/>
    <col min="12279" max="12279" width="15.7583333333333" style="151" customWidth="1"/>
    <col min="12280" max="12280" width="15.875" style="151" customWidth="1"/>
    <col min="12281" max="12281" width="13.875" style="151" customWidth="1"/>
    <col min="12282" max="12282" width="9" style="151" hidden="1" customWidth="1"/>
    <col min="12283" max="12283" width="13.2583333333333" style="151" hidden="1" customWidth="1"/>
    <col min="12284" max="12284" width="12" style="151" hidden="1" customWidth="1"/>
    <col min="12285" max="12285" width="9" style="151"/>
    <col min="12286" max="12286" width="11" style="151" customWidth="1"/>
    <col min="12287" max="12532" width="9" style="151"/>
    <col min="12533" max="12533" width="5.5" style="151" customWidth="1"/>
    <col min="12534" max="12534" width="44.125" style="151" customWidth="1"/>
    <col min="12535" max="12535" width="15.7583333333333" style="151" customWidth="1"/>
    <col min="12536" max="12536" width="15.875" style="151" customWidth="1"/>
    <col min="12537" max="12537" width="13.875" style="151" customWidth="1"/>
    <col min="12538" max="12538" width="9" style="151" hidden="1" customWidth="1"/>
    <col min="12539" max="12539" width="13.2583333333333" style="151" hidden="1" customWidth="1"/>
    <col min="12540" max="12540" width="12" style="151" hidden="1" customWidth="1"/>
    <col min="12541" max="12541" width="9" style="151"/>
    <col min="12542" max="12542" width="11" style="151" customWidth="1"/>
    <col min="12543" max="12788" width="9" style="151"/>
    <col min="12789" max="12789" width="5.5" style="151" customWidth="1"/>
    <col min="12790" max="12790" width="44.125" style="151" customWidth="1"/>
    <col min="12791" max="12791" width="15.7583333333333" style="151" customWidth="1"/>
    <col min="12792" max="12792" width="15.875" style="151" customWidth="1"/>
    <col min="12793" max="12793" width="13.875" style="151" customWidth="1"/>
    <col min="12794" max="12794" width="9" style="151" hidden="1" customWidth="1"/>
    <col min="12795" max="12795" width="13.2583333333333" style="151" hidden="1" customWidth="1"/>
    <col min="12796" max="12796" width="12" style="151" hidden="1" customWidth="1"/>
    <col min="12797" max="12797" width="9" style="151"/>
    <col min="12798" max="12798" width="11" style="151" customWidth="1"/>
    <col min="12799" max="13044" width="9" style="151"/>
    <col min="13045" max="13045" width="5.5" style="151" customWidth="1"/>
    <col min="13046" max="13046" width="44.125" style="151" customWidth="1"/>
    <col min="13047" max="13047" width="15.7583333333333" style="151" customWidth="1"/>
    <col min="13048" max="13048" width="15.875" style="151" customWidth="1"/>
    <col min="13049" max="13049" width="13.875" style="151" customWidth="1"/>
    <col min="13050" max="13050" width="9" style="151" hidden="1" customWidth="1"/>
    <col min="13051" max="13051" width="13.2583333333333" style="151" hidden="1" customWidth="1"/>
    <col min="13052" max="13052" width="12" style="151" hidden="1" customWidth="1"/>
    <col min="13053" max="13053" width="9" style="151"/>
    <col min="13054" max="13054" width="11" style="151" customWidth="1"/>
    <col min="13055" max="13300" width="9" style="151"/>
    <col min="13301" max="13301" width="5.5" style="151" customWidth="1"/>
    <col min="13302" max="13302" width="44.125" style="151" customWidth="1"/>
    <col min="13303" max="13303" width="15.7583333333333" style="151" customWidth="1"/>
    <col min="13304" max="13304" width="15.875" style="151" customWidth="1"/>
    <col min="13305" max="13305" width="13.875" style="151" customWidth="1"/>
    <col min="13306" max="13306" width="9" style="151" hidden="1" customWidth="1"/>
    <col min="13307" max="13307" width="13.2583333333333" style="151" hidden="1" customWidth="1"/>
    <col min="13308" max="13308" width="12" style="151" hidden="1" customWidth="1"/>
    <col min="13309" max="13309" width="9" style="151"/>
    <col min="13310" max="13310" width="11" style="151" customWidth="1"/>
    <col min="13311" max="13556" width="9" style="151"/>
    <col min="13557" max="13557" width="5.5" style="151" customWidth="1"/>
    <col min="13558" max="13558" width="44.125" style="151" customWidth="1"/>
    <col min="13559" max="13559" width="15.7583333333333" style="151" customWidth="1"/>
    <col min="13560" max="13560" width="15.875" style="151" customWidth="1"/>
    <col min="13561" max="13561" width="13.875" style="151" customWidth="1"/>
    <col min="13562" max="13562" width="9" style="151" hidden="1" customWidth="1"/>
    <col min="13563" max="13563" width="13.2583333333333" style="151" hidden="1" customWidth="1"/>
    <col min="13564" max="13564" width="12" style="151" hidden="1" customWidth="1"/>
    <col min="13565" max="13565" width="9" style="151"/>
    <col min="13566" max="13566" width="11" style="151" customWidth="1"/>
    <col min="13567" max="13812" width="9" style="151"/>
    <col min="13813" max="13813" width="5.5" style="151" customWidth="1"/>
    <col min="13814" max="13814" width="44.125" style="151" customWidth="1"/>
    <col min="13815" max="13815" width="15.7583333333333" style="151" customWidth="1"/>
    <col min="13816" max="13816" width="15.875" style="151" customWidth="1"/>
    <col min="13817" max="13817" width="13.875" style="151" customWidth="1"/>
    <col min="13818" max="13818" width="9" style="151" hidden="1" customWidth="1"/>
    <col min="13819" max="13819" width="13.2583333333333" style="151" hidden="1" customWidth="1"/>
    <col min="13820" max="13820" width="12" style="151" hidden="1" customWidth="1"/>
    <col min="13821" max="13821" width="9" style="151"/>
    <col min="13822" max="13822" width="11" style="151" customWidth="1"/>
    <col min="13823" max="14068" width="9" style="151"/>
    <col min="14069" max="14069" width="5.5" style="151" customWidth="1"/>
    <col min="14070" max="14070" width="44.125" style="151" customWidth="1"/>
    <col min="14071" max="14071" width="15.7583333333333" style="151" customWidth="1"/>
    <col min="14072" max="14072" width="15.875" style="151" customWidth="1"/>
    <col min="14073" max="14073" width="13.875" style="151" customWidth="1"/>
    <col min="14074" max="14074" width="9" style="151" hidden="1" customWidth="1"/>
    <col min="14075" max="14075" width="13.2583333333333" style="151" hidden="1" customWidth="1"/>
    <col min="14076" max="14076" width="12" style="151" hidden="1" customWidth="1"/>
    <col min="14077" max="14077" width="9" style="151"/>
    <col min="14078" max="14078" width="11" style="151" customWidth="1"/>
    <col min="14079" max="14324" width="9" style="151"/>
    <col min="14325" max="14325" width="5.5" style="151" customWidth="1"/>
    <col min="14326" max="14326" width="44.125" style="151" customWidth="1"/>
    <col min="14327" max="14327" width="15.7583333333333" style="151" customWidth="1"/>
    <col min="14328" max="14328" width="15.875" style="151" customWidth="1"/>
    <col min="14329" max="14329" width="13.875" style="151" customWidth="1"/>
    <col min="14330" max="14330" width="9" style="151" hidden="1" customWidth="1"/>
    <col min="14331" max="14331" width="13.2583333333333" style="151" hidden="1" customWidth="1"/>
    <col min="14332" max="14332" width="12" style="151" hidden="1" customWidth="1"/>
    <col min="14333" max="14333" width="9" style="151"/>
    <col min="14334" max="14334" width="11" style="151" customWidth="1"/>
    <col min="14335" max="14580" width="9" style="151"/>
    <col min="14581" max="14581" width="5.5" style="151" customWidth="1"/>
    <col min="14582" max="14582" width="44.125" style="151" customWidth="1"/>
    <col min="14583" max="14583" width="15.7583333333333" style="151" customWidth="1"/>
    <col min="14584" max="14584" width="15.875" style="151" customWidth="1"/>
    <col min="14585" max="14585" width="13.875" style="151" customWidth="1"/>
    <col min="14586" max="14586" width="9" style="151" hidden="1" customWidth="1"/>
    <col min="14587" max="14587" width="13.2583333333333" style="151" hidden="1" customWidth="1"/>
    <col min="14588" max="14588" width="12" style="151" hidden="1" customWidth="1"/>
    <col min="14589" max="14589" width="9" style="151"/>
    <col min="14590" max="14590" width="11" style="151" customWidth="1"/>
    <col min="14591" max="14836" width="9" style="151"/>
    <col min="14837" max="14837" width="5.5" style="151" customWidth="1"/>
    <col min="14838" max="14838" width="44.125" style="151" customWidth="1"/>
    <col min="14839" max="14839" width="15.7583333333333" style="151" customWidth="1"/>
    <col min="14840" max="14840" width="15.875" style="151" customWidth="1"/>
    <col min="14841" max="14841" width="13.875" style="151" customWidth="1"/>
    <col min="14842" max="14842" width="9" style="151" hidden="1" customWidth="1"/>
    <col min="14843" max="14843" width="13.2583333333333" style="151" hidden="1" customWidth="1"/>
    <col min="14844" max="14844" width="12" style="151" hidden="1" customWidth="1"/>
    <col min="14845" max="14845" width="9" style="151"/>
    <col min="14846" max="14846" width="11" style="151" customWidth="1"/>
    <col min="14847" max="15092" width="9" style="151"/>
    <col min="15093" max="15093" width="5.5" style="151" customWidth="1"/>
    <col min="15094" max="15094" width="44.125" style="151" customWidth="1"/>
    <col min="15095" max="15095" width="15.7583333333333" style="151" customWidth="1"/>
    <col min="15096" max="15096" width="15.875" style="151" customWidth="1"/>
    <col min="15097" max="15097" width="13.875" style="151" customWidth="1"/>
    <col min="15098" max="15098" width="9" style="151" hidden="1" customWidth="1"/>
    <col min="15099" max="15099" width="13.2583333333333" style="151" hidden="1" customWidth="1"/>
    <col min="15100" max="15100" width="12" style="151" hidden="1" customWidth="1"/>
    <col min="15101" max="15101" width="9" style="151"/>
    <col min="15102" max="15102" width="11" style="151" customWidth="1"/>
    <col min="15103" max="15348" width="9" style="151"/>
    <col min="15349" max="15349" width="5.5" style="151" customWidth="1"/>
    <col min="15350" max="15350" width="44.125" style="151" customWidth="1"/>
    <col min="15351" max="15351" width="15.7583333333333" style="151" customWidth="1"/>
    <col min="15352" max="15352" width="15.875" style="151" customWidth="1"/>
    <col min="15353" max="15353" width="13.875" style="151" customWidth="1"/>
    <col min="15354" max="15354" width="9" style="151" hidden="1" customWidth="1"/>
    <col min="15355" max="15355" width="13.2583333333333" style="151" hidden="1" customWidth="1"/>
    <col min="15356" max="15356" width="12" style="151" hidden="1" customWidth="1"/>
    <col min="15357" max="15357" width="9" style="151"/>
    <col min="15358" max="15358" width="11" style="151" customWidth="1"/>
    <col min="15359" max="15604" width="9" style="151"/>
    <col min="15605" max="15605" width="5.5" style="151" customWidth="1"/>
    <col min="15606" max="15606" width="44.125" style="151" customWidth="1"/>
    <col min="15607" max="15607" width="15.7583333333333" style="151" customWidth="1"/>
    <col min="15608" max="15608" width="15.875" style="151" customWidth="1"/>
    <col min="15609" max="15609" width="13.875" style="151" customWidth="1"/>
    <col min="15610" max="15610" width="9" style="151" hidden="1" customWidth="1"/>
    <col min="15611" max="15611" width="13.2583333333333" style="151" hidden="1" customWidth="1"/>
    <col min="15612" max="15612" width="12" style="151" hidden="1" customWidth="1"/>
    <col min="15613" max="15613" width="9" style="151"/>
    <col min="15614" max="15614" width="11" style="151" customWidth="1"/>
    <col min="15615" max="15860" width="9" style="151"/>
    <col min="15861" max="15861" width="5.5" style="151" customWidth="1"/>
    <col min="15862" max="15862" width="44.125" style="151" customWidth="1"/>
    <col min="15863" max="15863" width="15.7583333333333" style="151" customWidth="1"/>
    <col min="15864" max="15864" width="15.875" style="151" customWidth="1"/>
    <col min="15865" max="15865" width="13.875" style="151" customWidth="1"/>
    <col min="15866" max="15866" width="9" style="151" hidden="1" customWidth="1"/>
    <col min="15867" max="15867" width="13.2583333333333" style="151" hidden="1" customWidth="1"/>
    <col min="15868" max="15868" width="12" style="151" hidden="1" customWidth="1"/>
    <col min="15869" max="15869" width="9" style="151"/>
    <col min="15870" max="15870" width="11" style="151" customWidth="1"/>
    <col min="15871" max="16116" width="9" style="151"/>
    <col min="16117" max="16117" width="5.5" style="151" customWidth="1"/>
    <col min="16118" max="16118" width="44.125" style="151" customWidth="1"/>
    <col min="16119" max="16119" width="15.7583333333333" style="151" customWidth="1"/>
    <col min="16120" max="16120" width="15.875" style="151" customWidth="1"/>
    <col min="16121" max="16121" width="13.875" style="151" customWidth="1"/>
    <col min="16122" max="16122" width="9" style="151" hidden="1" customWidth="1"/>
    <col min="16123" max="16123" width="13.2583333333333" style="151" hidden="1" customWidth="1"/>
    <col min="16124" max="16124" width="12" style="151" hidden="1" customWidth="1"/>
    <col min="16125" max="16125" width="9" style="151"/>
    <col min="16126" max="16126" width="11" style="151" customWidth="1"/>
    <col min="16127" max="16383" width="9" style="151"/>
  </cols>
  <sheetData>
    <row r="1" ht="23.1" customHeight="1" spans="1:12">
      <c r="A1" s="154" t="s">
        <v>4</v>
      </c>
      <c r="B1" s="154"/>
      <c r="C1" s="154"/>
      <c r="D1" s="154"/>
      <c r="E1" s="154"/>
      <c r="F1" s="154"/>
      <c r="G1" s="154"/>
      <c r="H1" s="154"/>
      <c r="I1" s="154"/>
      <c r="J1" s="154"/>
      <c r="K1" s="154"/>
      <c r="L1" s="154"/>
    </row>
    <row r="2" s="147" customFormat="1" ht="30" customHeight="1" spans="1:11">
      <c r="A2" s="155" t="s">
        <v>5</v>
      </c>
      <c r="B2" s="155"/>
      <c r="C2" s="155"/>
      <c r="D2" s="155"/>
      <c r="E2" s="155"/>
      <c r="F2" s="155"/>
      <c r="G2" s="155"/>
      <c r="H2" s="155"/>
      <c r="I2" s="155"/>
      <c r="J2" s="155"/>
      <c r="K2" s="173"/>
    </row>
    <row r="3" s="148" customFormat="1" ht="20.25" customHeight="1" spans="1:12">
      <c r="A3" s="156"/>
      <c r="B3" s="157"/>
      <c r="C3" s="157"/>
      <c r="D3" s="157"/>
      <c r="E3" s="157"/>
      <c r="F3" s="157"/>
      <c r="G3" s="157"/>
      <c r="H3" s="157"/>
      <c r="I3" s="157"/>
      <c r="J3" s="157"/>
      <c r="K3" s="174"/>
      <c r="L3" s="174" t="s">
        <v>6</v>
      </c>
    </row>
    <row r="4" s="149" customFormat="1" ht="46.5" customHeight="1" spans="1:12">
      <c r="A4" s="158" t="s">
        <v>7</v>
      </c>
      <c r="B4" s="159" t="s">
        <v>8</v>
      </c>
      <c r="C4" s="159" t="s">
        <v>9</v>
      </c>
      <c r="D4" s="159"/>
      <c r="E4" s="159"/>
      <c r="F4" s="159"/>
      <c r="G4" s="159"/>
      <c r="H4" s="159"/>
      <c r="I4" s="159"/>
      <c r="J4" s="159"/>
      <c r="K4" s="175" t="s">
        <v>10</v>
      </c>
      <c r="L4" s="158" t="s">
        <v>11</v>
      </c>
    </row>
    <row r="5" s="150" customFormat="1" ht="17.1" customHeight="1" spans="1:12">
      <c r="A5" s="158" t="s">
        <v>12</v>
      </c>
      <c r="B5" s="160">
        <f>SUM(B6:B29)</f>
        <v>137692</v>
      </c>
      <c r="C5" s="160">
        <f>SUM(C6:C29)</f>
        <v>129092</v>
      </c>
      <c r="D5" s="160" t="s">
        <v>13</v>
      </c>
      <c r="E5" s="160" t="s">
        <v>14</v>
      </c>
      <c r="F5" s="160" t="s">
        <v>15</v>
      </c>
      <c r="G5" s="160" t="s">
        <v>16</v>
      </c>
      <c r="H5" s="160" t="s">
        <v>17</v>
      </c>
      <c r="I5" s="160" t="s">
        <v>18</v>
      </c>
      <c r="J5" s="160" t="s">
        <v>19</v>
      </c>
      <c r="K5" s="176">
        <f t="shared" ref="K5:K29" si="0">C5-B5</f>
        <v>-8600</v>
      </c>
      <c r="L5" s="177"/>
    </row>
    <row r="6" s="151" customFormat="1" ht="28.5" customHeight="1" spans="1:12">
      <c r="A6" s="161" t="s">
        <v>20</v>
      </c>
      <c r="B6" s="162">
        <v>20017</v>
      </c>
      <c r="C6" s="163">
        <v>20000</v>
      </c>
      <c r="D6" s="164">
        <v>11011.76</v>
      </c>
      <c r="E6" s="164">
        <v>1400</v>
      </c>
      <c r="F6" s="164">
        <v>2040</v>
      </c>
      <c r="G6" s="164">
        <v>1600</v>
      </c>
      <c r="H6" s="164">
        <v>980</v>
      </c>
      <c r="I6" s="164">
        <v>1800</v>
      </c>
      <c r="J6" s="164">
        <v>1200</v>
      </c>
      <c r="K6" s="178">
        <f t="shared" si="0"/>
        <v>-17</v>
      </c>
      <c r="L6" s="179"/>
    </row>
    <row r="7" s="151" customFormat="1" ht="32.25" customHeight="1" spans="1:12">
      <c r="A7" s="161" t="s">
        <v>21</v>
      </c>
      <c r="B7" s="162"/>
      <c r="C7" s="163"/>
      <c r="D7" s="164"/>
      <c r="E7" s="164"/>
      <c r="F7" s="164"/>
      <c r="G7" s="164"/>
      <c r="H7" s="164"/>
      <c r="I7" s="164"/>
      <c r="J7" s="164"/>
      <c r="K7" s="178">
        <f t="shared" si="0"/>
        <v>0</v>
      </c>
      <c r="L7" s="180"/>
    </row>
    <row r="8" s="151" customFormat="1" ht="45" customHeight="1" spans="1:12">
      <c r="A8" s="161" t="s">
        <v>22</v>
      </c>
      <c r="B8" s="162">
        <v>7000</v>
      </c>
      <c r="C8" s="163">
        <v>4500</v>
      </c>
      <c r="D8" s="164">
        <v>8695.69</v>
      </c>
      <c r="E8" s="164">
        <v>20</v>
      </c>
      <c r="F8" s="164">
        <v>2</v>
      </c>
      <c r="G8" s="164">
        <v>200</v>
      </c>
      <c r="H8" s="164">
        <v>45</v>
      </c>
      <c r="I8" s="164">
        <v>110</v>
      </c>
      <c r="J8" s="164">
        <v>800</v>
      </c>
      <c r="K8" s="178">
        <f t="shared" si="0"/>
        <v>-2500</v>
      </c>
      <c r="L8" s="180" t="s">
        <v>23</v>
      </c>
    </row>
    <row r="9" s="151" customFormat="1" ht="44.1" customHeight="1" spans="1:12">
      <c r="A9" s="161" t="s">
        <v>24</v>
      </c>
      <c r="B9" s="162">
        <v>24000</v>
      </c>
      <c r="C9" s="163">
        <v>24000</v>
      </c>
      <c r="D9" s="164">
        <v>4201.5987</v>
      </c>
      <c r="E9" s="164">
        <v>2020</v>
      </c>
      <c r="F9" s="164">
        <v>3300</v>
      </c>
      <c r="G9" s="164">
        <v>5600</v>
      </c>
      <c r="H9" s="164">
        <v>2600</v>
      </c>
      <c r="I9" s="164">
        <v>1500</v>
      </c>
      <c r="J9" s="164">
        <v>2850</v>
      </c>
      <c r="K9" s="178">
        <f t="shared" si="0"/>
        <v>0</v>
      </c>
      <c r="L9" s="180" t="s">
        <v>25</v>
      </c>
    </row>
    <row r="10" s="151" customFormat="1" ht="18" customHeight="1" spans="1:12">
      <c r="A10" s="161" t="s">
        <v>26</v>
      </c>
      <c r="B10" s="162">
        <v>1000</v>
      </c>
      <c r="C10" s="163">
        <v>1000</v>
      </c>
      <c r="D10" s="164">
        <v>1000</v>
      </c>
      <c r="E10" s="164"/>
      <c r="F10" s="164">
        <v>0</v>
      </c>
      <c r="G10" s="164"/>
      <c r="H10" s="164"/>
      <c r="I10" s="164"/>
      <c r="J10" s="164">
        <v>1000</v>
      </c>
      <c r="K10" s="178">
        <f t="shared" si="0"/>
        <v>0</v>
      </c>
      <c r="L10" s="179"/>
    </row>
    <row r="11" s="151" customFormat="1" ht="18" customHeight="1" spans="1:12">
      <c r="A11" s="161" t="s">
        <v>27</v>
      </c>
      <c r="B11" s="165">
        <v>1205</v>
      </c>
      <c r="C11" s="163">
        <v>1800</v>
      </c>
      <c r="D11" s="164">
        <v>340.08</v>
      </c>
      <c r="E11" s="164">
        <v>300</v>
      </c>
      <c r="F11" s="164">
        <v>320</v>
      </c>
      <c r="G11" s="164"/>
      <c r="H11" s="164">
        <v>350</v>
      </c>
      <c r="I11" s="164">
        <v>1100</v>
      </c>
      <c r="J11" s="164">
        <v>400</v>
      </c>
      <c r="K11" s="178">
        <f t="shared" si="0"/>
        <v>595</v>
      </c>
      <c r="L11" s="180" t="s">
        <v>28</v>
      </c>
    </row>
    <row r="12" s="151" customFormat="1" ht="18" customHeight="1" spans="1:12">
      <c r="A12" s="161" t="s">
        <v>29</v>
      </c>
      <c r="B12" s="162">
        <v>18000</v>
      </c>
      <c r="C12" s="163">
        <v>18000</v>
      </c>
      <c r="D12" s="164">
        <v>3342.64492</v>
      </c>
      <c r="E12" s="164">
        <v>430</v>
      </c>
      <c r="F12" s="164">
        <v>342</v>
      </c>
      <c r="G12" s="164">
        <v>200</v>
      </c>
      <c r="H12" s="164">
        <v>938</v>
      </c>
      <c r="I12" s="164">
        <v>400</v>
      </c>
      <c r="J12" s="164">
        <v>800</v>
      </c>
      <c r="K12" s="178">
        <f t="shared" si="0"/>
        <v>0</v>
      </c>
      <c r="L12" s="179"/>
    </row>
    <row r="13" s="151" customFormat="1" ht="41.25" customHeight="1" spans="1:12">
      <c r="A13" s="161" t="s">
        <v>30</v>
      </c>
      <c r="B13" s="162">
        <v>8253</v>
      </c>
      <c r="C13" s="163">
        <v>7255</v>
      </c>
      <c r="D13" s="164">
        <v>4171.720844</v>
      </c>
      <c r="E13" s="164">
        <v>622</v>
      </c>
      <c r="F13" s="164">
        <v>334</v>
      </c>
      <c r="G13" s="164">
        <v>800</v>
      </c>
      <c r="H13" s="164">
        <v>1740</v>
      </c>
      <c r="I13" s="164">
        <v>400</v>
      </c>
      <c r="J13" s="164">
        <v>1500</v>
      </c>
      <c r="K13" s="178">
        <f t="shared" si="0"/>
        <v>-998</v>
      </c>
      <c r="L13" s="181" t="s">
        <v>31</v>
      </c>
    </row>
    <row r="14" s="151" customFormat="1" ht="27" customHeight="1" spans="1:12">
      <c r="A14" s="161" t="s">
        <v>32</v>
      </c>
      <c r="B14" s="162">
        <v>13625</v>
      </c>
      <c r="C14" s="163">
        <v>7784</v>
      </c>
      <c r="D14" s="164">
        <v>10337</v>
      </c>
      <c r="E14" s="164">
        <v>8</v>
      </c>
      <c r="F14" s="164">
        <v>11</v>
      </c>
      <c r="G14" s="164">
        <v>500</v>
      </c>
      <c r="H14" s="164">
        <v>208</v>
      </c>
      <c r="I14" s="164">
        <v>50</v>
      </c>
      <c r="J14" s="164">
        <v>1000</v>
      </c>
      <c r="K14" s="178">
        <f t="shared" si="0"/>
        <v>-5841</v>
      </c>
      <c r="L14" s="181" t="s">
        <v>33</v>
      </c>
    </row>
    <row r="15" s="151" customFormat="1" ht="56.25" customHeight="1" spans="1:12">
      <c r="A15" s="161" t="s">
        <v>34</v>
      </c>
      <c r="B15" s="162">
        <v>6085</v>
      </c>
      <c r="C15" s="163">
        <v>6100</v>
      </c>
      <c r="D15" s="164">
        <v>1888.83</v>
      </c>
      <c r="E15" s="164">
        <v>863</v>
      </c>
      <c r="F15" s="164">
        <v>476</v>
      </c>
      <c r="G15" s="164">
        <v>600</v>
      </c>
      <c r="H15" s="164">
        <v>1170</v>
      </c>
      <c r="I15" s="164">
        <v>500</v>
      </c>
      <c r="J15" s="164">
        <v>1300</v>
      </c>
      <c r="K15" s="178">
        <f t="shared" si="0"/>
        <v>15</v>
      </c>
      <c r="L15" s="182"/>
    </row>
    <row r="16" s="151" customFormat="1" ht="36.75" customHeight="1" spans="1:12">
      <c r="A16" s="161" t="s">
        <v>35</v>
      </c>
      <c r="B16" s="162">
        <v>22700</v>
      </c>
      <c r="C16" s="163">
        <v>22700</v>
      </c>
      <c r="D16" s="164">
        <v>3379.169976</v>
      </c>
      <c r="E16" s="164">
        <v>1659</v>
      </c>
      <c r="F16" s="164">
        <v>2000</v>
      </c>
      <c r="G16" s="164">
        <v>2600</v>
      </c>
      <c r="H16" s="164">
        <v>1610</v>
      </c>
      <c r="I16" s="164">
        <v>1276</v>
      </c>
      <c r="J16" s="164">
        <v>1000</v>
      </c>
      <c r="K16" s="178">
        <f t="shared" si="0"/>
        <v>0</v>
      </c>
      <c r="L16" s="181" t="s">
        <v>36</v>
      </c>
    </row>
    <row r="17" s="151" customFormat="1" ht="29.1" customHeight="1" spans="1:12">
      <c r="A17" s="161" t="s">
        <v>37</v>
      </c>
      <c r="B17" s="162">
        <v>6868</v>
      </c>
      <c r="C17" s="163">
        <v>6888</v>
      </c>
      <c r="D17" s="164">
        <v>2495.14</v>
      </c>
      <c r="E17" s="164">
        <v>60</v>
      </c>
      <c r="F17" s="164">
        <v>0</v>
      </c>
      <c r="G17" s="164"/>
      <c r="H17" s="164">
        <v>800</v>
      </c>
      <c r="I17" s="164">
        <v>700</v>
      </c>
      <c r="J17" s="164">
        <v>50</v>
      </c>
      <c r="K17" s="178">
        <f t="shared" si="0"/>
        <v>20</v>
      </c>
      <c r="L17" s="180"/>
    </row>
    <row r="18" s="151" customFormat="1" ht="18" customHeight="1" spans="1:12">
      <c r="A18" s="161" t="s">
        <v>38</v>
      </c>
      <c r="B18" s="162">
        <v>700</v>
      </c>
      <c r="C18" s="163">
        <v>1000</v>
      </c>
      <c r="D18" s="164"/>
      <c r="E18" s="164">
        <v>600</v>
      </c>
      <c r="F18" s="164">
        <v>561</v>
      </c>
      <c r="G18" s="164"/>
      <c r="H18" s="164">
        <v>30</v>
      </c>
      <c r="I18" s="164">
        <v>200</v>
      </c>
      <c r="J18" s="164"/>
      <c r="K18" s="178">
        <f t="shared" si="0"/>
        <v>300</v>
      </c>
      <c r="L18" s="180" t="s">
        <v>28</v>
      </c>
    </row>
    <row r="19" s="151" customFormat="1" ht="18" customHeight="1" spans="1:12">
      <c r="A19" s="161" t="s">
        <v>39</v>
      </c>
      <c r="B19" s="162">
        <v>436</v>
      </c>
      <c r="C19" s="163">
        <v>800</v>
      </c>
      <c r="D19" s="164"/>
      <c r="E19" s="164"/>
      <c r="F19" s="164">
        <v>8</v>
      </c>
      <c r="G19" s="164"/>
      <c r="H19" s="164">
        <v>600</v>
      </c>
      <c r="I19" s="164">
        <v>2</v>
      </c>
      <c r="J19" s="164"/>
      <c r="K19" s="178">
        <f t="shared" si="0"/>
        <v>364</v>
      </c>
      <c r="L19" s="180" t="s">
        <v>28</v>
      </c>
    </row>
    <row r="20" s="151" customFormat="1" ht="18" customHeight="1" spans="1:12">
      <c r="A20" s="161" t="s">
        <v>40</v>
      </c>
      <c r="B20" s="162"/>
      <c r="C20" s="163"/>
      <c r="D20" s="164"/>
      <c r="E20" s="164" t="s">
        <v>2</v>
      </c>
      <c r="F20" s="164">
        <v>0</v>
      </c>
      <c r="G20" s="164"/>
      <c r="H20" s="164"/>
      <c r="I20" s="164"/>
      <c r="J20" s="164"/>
      <c r="K20" s="178">
        <f t="shared" si="0"/>
        <v>0</v>
      </c>
      <c r="L20" s="179"/>
    </row>
    <row r="21" s="151" customFormat="1" ht="18" customHeight="1" spans="1:12">
      <c r="A21" s="161" t="s">
        <v>41</v>
      </c>
      <c r="B21" s="162">
        <v>50</v>
      </c>
      <c r="C21" s="163">
        <v>50</v>
      </c>
      <c r="D21" s="164"/>
      <c r="E21" s="164"/>
      <c r="F21" s="164">
        <v>0</v>
      </c>
      <c r="G21" s="164"/>
      <c r="H21" s="164"/>
      <c r="I21" s="164"/>
      <c r="J21" s="164"/>
      <c r="K21" s="178">
        <f t="shared" si="0"/>
        <v>0</v>
      </c>
      <c r="L21" s="179"/>
    </row>
    <row r="22" s="151" customFormat="1" ht="29.1" customHeight="1" spans="1:12">
      <c r="A22" s="161" t="s">
        <v>42</v>
      </c>
      <c r="B22" s="162">
        <v>3318</v>
      </c>
      <c r="C22" s="163">
        <v>3318</v>
      </c>
      <c r="D22" s="164">
        <v>679.36</v>
      </c>
      <c r="E22" s="164"/>
      <c r="F22" s="164">
        <v>0</v>
      </c>
      <c r="G22" s="164"/>
      <c r="H22" s="164"/>
      <c r="I22" s="164"/>
      <c r="J22" s="164"/>
      <c r="K22" s="178">
        <f t="shared" si="0"/>
        <v>0</v>
      </c>
      <c r="L22" s="180"/>
    </row>
    <row r="23" s="151" customFormat="1" ht="18" customHeight="1" spans="1:12">
      <c r="A23" s="161" t="s">
        <v>43</v>
      </c>
      <c r="B23" s="162">
        <v>879</v>
      </c>
      <c r="C23" s="163">
        <v>1300</v>
      </c>
      <c r="D23" s="164">
        <v>50.158523</v>
      </c>
      <c r="E23" s="164">
        <v>280</v>
      </c>
      <c r="F23" s="164">
        <v>336</v>
      </c>
      <c r="G23" s="164">
        <v>300</v>
      </c>
      <c r="H23" s="164">
        <v>725</v>
      </c>
      <c r="I23" s="164">
        <v>400</v>
      </c>
      <c r="J23" s="164"/>
      <c r="K23" s="178">
        <f t="shared" si="0"/>
        <v>421</v>
      </c>
      <c r="L23" s="179"/>
    </row>
    <row r="24" s="151" customFormat="1" ht="18" customHeight="1" spans="1:12">
      <c r="A24" s="161" t="s">
        <v>44</v>
      </c>
      <c r="B24" s="162"/>
      <c r="C24" s="163">
        <v>200</v>
      </c>
      <c r="D24" s="164"/>
      <c r="E24" s="164"/>
      <c r="F24" s="164">
        <v>2</v>
      </c>
      <c r="G24" s="164"/>
      <c r="H24" s="164">
        <v>150</v>
      </c>
      <c r="I24" s="164"/>
      <c r="J24" s="164"/>
      <c r="K24" s="178">
        <f t="shared" si="0"/>
        <v>200</v>
      </c>
      <c r="L24" s="180" t="s">
        <v>28</v>
      </c>
    </row>
    <row r="25" s="151" customFormat="1" ht="18" customHeight="1" spans="1:12">
      <c r="A25" s="161" t="s">
        <v>45</v>
      </c>
      <c r="B25" s="162">
        <v>1693</v>
      </c>
      <c r="C25" s="163">
        <v>1693</v>
      </c>
      <c r="D25" s="164">
        <v>1244.42</v>
      </c>
      <c r="E25" s="164"/>
      <c r="F25" s="164">
        <v>0</v>
      </c>
      <c r="G25" s="164">
        <v>100</v>
      </c>
      <c r="H25" s="164"/>
      <c r="I25" s="164">
        <v>2</v>
      </c>
      <c r="J25" s="164"/>
      <c r="K25" s="178">
        <f t="shared" si="0"/>
        <v>0</v>
      </c>
      <c r="L25" s="179"/>
    </row>
    <row r="26" s="151" customFormat="1" ht="32.25" customHeight="1" spans="1:12">
      <c r="A26" s="161" t="s">
        <v>46</v>
      </c>
      <c r="B26" s="166">
        <v>1520</v>
      </c>
      <c r="C26" s="163"/>
      <c r="D26" s="167">
        <v>600</v>
      </c>
      <c r="E26" s="167"/>
      <c r="F26" s="167">
        <v>0</v>
      </c>
      <c r="G26" s="167"/>
      <c r="H26" s="167"/>
      <c r="I26" s="167"/>
      <c r="J26" s="167"/>
      <c r="K26" s="178">
        <f t="shared" si="0"/>
        <v>-1520</v>
      </c>
      <c r="L26" s="180" t="s">
        <v>47</v>
      </c>
    </row>
    <row r="27" s="151" customFormat="1" ht="18" customHeight="1" spans="1:12">
      <c r="A27" s="161" t="s">
        <v>48</v>
      </c>
      <c r="B27" s="166"/>
      <c r="C27" s="163">
        <v>361</v>
      </c>
      <c r="D27" s="167"/>
      <c r="E27" s="167"/>
      <c r="F27" s="167">
        <v>0</v>
      </c>
      <c r="G27" s="167"/>
      <c r="H27" s="167"/>
      <c r="I27" s="167"/>
      <c r="J27" s="167"/>
      <c r="K27" s="178">
        <f t="shared" si="0"/>
        <v>361</v>
      </c>
      <c r="L27" s="179"/>
    </row>
    <row r="28" s="151" customFormat="1" ht="18" customHeight="1" spans="1:12">
      <c r="A28" s="161" t="s">
        <v>49</v>
      </c>
      <c r="B28" s="162">
        <v>343</v>
      </c>
      <c r="C28" s="163">
        <v>343</v>
      </c>
      <c r="D28" s="164">
        <v>342.8</v>
      </c>
      <c r="E28" s="164"/>
      <c r="F28" s="164">
        <v>0</v>
      </c>
      <c r="G28" s="164"/>
      <c r="H28" s="164"/>
      <c r="I28" s="164"/>
      <c r="J28" s="164"/>
      <c r="K28" s="178">
        <f t="shared" si="0"/>
        <v>0</v>
      </c>
      <c r="L28" s="179"/>
    </row>
    <row r="29" s="151" customFormat="1" ht="18" customHeight="1" spans="1:12">
      <c r="A29" s="161" t="s">
        <v>50</v>
      </c>
      <c r="B29" s="162"/>
      <c r="C29" s="163"/>
      <c r="D29" s="164">
        <v>3.5</v>
      </c>
      <c r="E29" s="164"/>
      <c r="F29" s="164">
        <v>0</v>
      </c>
      <c r="G29" s="164"/>
      <c r="H29" s="164"/>
      <c r="I29" s="164"/>
      <c r="J29" s="164"/>
      <c r="K29" s="178">
        <f t="shared" si="0"/>
        <v>0</v>
      </c>
      <c r="L29" s="179"/>
    </row>
    <row r="30" s="151" customFormat="1" ht="18" hidden="1" customHeight="1" spans="1:11">
      <c r="A30" s="168" t="s">
        <v>51</v>
      </c>
      <c r="B30" s="169">
        <f>SUM(B31:B38)</f>
        <v>30000</v>
      </c>
      <c r="C30" s="169">
        <f>SUM(C31:C38)</f>
        <v>104427</v>
      </c>
      <c r="D30" s="169"/>
      <c r="E30" s="169"/>
      <c r="F30" s="169"/>
      <c r="G30" s="169"/>
      <c r="H30" s="169"/>
      <c r="I30" s="169"/>
      <c r="J30" s="169"/>
      <c r="K30" s="169">
        <f>SUM(K31:K38)</f>
        <v>74427</v>
      </c>
    </row>
    <row r="31" s="151" customFormat="1" ht="18" hidden="1" customHeight="1" spans="1:11">
      <c r="A31" s="161" t="s">
        <v>52</v>
      </c>
      <c r="B31" s="170"/>
      <c r="C31" s="170"/>
      <c r="D31" s="170"/>
      <c r="E31" s="170"/>
      <c r="F31" s="170"/>
      <c r="G31" s="170"/>
      <c r="H31" s="170"/>
      <c r="I31" s="170"/>
      <c r="J31" s="170"/>
      <c r="K31" s="183"/>
    </row>
    <row r="32" s="151" customFormat="1" ht="18" hidden="1" customHeight="1" spans="1:11">
      <c r="A32" s="161" t="s">
        <v>53</v>
      </c>
      <c r="B32" s="170"/>
      <c r="C32" s="170"/>
      <c r="D32" s="170"/>
      <c r="E32" s="170"/>
      <c r="F32" s="170"/>
      <c r="G32" s="170"/>
      <c r="H32" s="170"/>
      <c r="I32" s="170"/>
      <c r="J32" s="170"/>
      <c r="K32" s="183"/>
    </row>
    <row r="33" s="151" customFormat="1" ht="18" hidden="1" customHeight="1" spans="1:11">
      <c r="A33" s="161" t="s">
        <v>54</v>
      </c>
      <c r="B33" s="170"/>
      <c r="C33" s="170"/>
      <c r="D33" s="170"/>
      <c r="E33" s="170"/>
      <c r="F33" s="170"/>
      <c r="G33" s="170"/>
      <c r="H33" s="170"/>
      <c r="I33" s="170"/>
      <c r="J33" s="170"/>
      <c r="K33" s="183"/>
    </row>
    <row r="34" s="151" customFormat="1" ht="18" hidden="1" customHeight="1" spans="1:11">
      <c r="A34" s="161" t="s">
        <v>55</v>
      </c>
      <c r="B34" s="170">
        <v>15000</v>
      </c>
      <c r="C34" s="170">
        <v>56000</v>
      </c>
      <c r="D34" s="170"/>
      <c r="E34" s="170"/>
      <c r="F34" s="170"/>
      <c r="G34" s="170"/>
      <c r="H34" s="170"/>
      <c r="I34" s="170"/>
      <c r="J34" s="170"/>
      <c r="K34" s="183">
        <f t="shared" ref="K34:K39" si="1">C34-B34</f>
        <v>41000</v>
      </c>
    </row>
    <row r="35" s="151" customFormat="1" ht="18" hidden="1" customHeight="1" spans="1:11">
      <c r="A35" s="161" t="s">
        <v>56</v>
      </c>
      <c r="B35" s="170">
        <v>15000</v>
      </c>
      <c r="C35" s="170">
        <v>48394</v>
      </c>
      <c r="D35" s="170"/>
      <c r="E35" s="170"/>
      <c r="F35" s="170"/>
      <c r="G35" s="170"/>
      <c r="H35" s="170"/>
      <c r="I35" s="170"/>
      <c r="J35" s="170"/>
      <c r="K35" s="183">
        <f t="shared" si="1"/>
        <v>33394</v>
      </c>
    </row>
    <row r="36" s="151" customFormat="1" ht="18" hidden="1" customHeight="1" spans="1:11">
      <c r="A36" s="161" t="s">
        <v>57</v>
      </c>
      <c r="B36" s="169"/>
      <c r="C36" s="169"/>
      <c r="D36" s="169"/>
      <c r="E36" s="169"/>
      <c r="F36" s="169"/>
      <c r="G36" s="169"/>
      <c r="H36" s="169"/>
      <c r="I36" s="169"/>
      <c r="J36" s="169"/>
      <c r="K36" s="184"/>
    </row>
    <row r="37" s="151" customFormat="1" ht="18" hidden="1" customHeight="1" spans="1:11">
      <c r="A37" s="161" t="s">
        <v>58</v>
      </c>
      <c r="B37" s="169"/>
      <c r="C37" s="169"/>
      <c r="D37" s="169"/>
      <c r="E37" s="169"/>
      <c r="F37" s="169"/>
      <c r="G37" s="169"/>
      <c r="H37" s="169"/>
      <c r="I37" s="169"/>
      <c r="J37" s="169"/>
      <c r="K37" s="184">
        <f t="shared" si="1"/>
        <v>0</v>
      </c>
    </row>
    <row r="38" s="151" customFormat="1" ht="18" hidden="1" customHeight="1" spans="1:11">
      <c r="A38" s="161" t="s">
        <v>59</v>
      </c>
      <c r="B38" s="170"/>
      <c r="C38" s="170">
        <v>33</v>
      </c>
      <c r="D38" s="170"/>
      <c r="E38" s="170"/>
      <c r="F38" s="170"/>
      <c r="G38" s="170"/>
      <c r="H38" s="170"/>
      <c r="I38" s="170"/>
      <c r="J38" s="170"/>
      <c r="K38" s="183">
        <f t="shared" si="1"/>
        <v>33</v>
      </c>
    </row>
    <row r="39" s="152" customFormat="1" ht="18" hidden="1" customHeight="1" spans="1:11">
      <c r="A39" s="171" t="s">
        <v>60</v>
      </c>
      <c r="B39" s="172">
        <f>SUM(B5,B30)</f>
        <v>167692</v>
      </c>
      <c r="C39" s="172">
        <f>SUM(C5,C30)</f>
        <v>233519</v>
      </c>
      <c r="D39" s="172"/>
      <c r="E39" s="172"/>
      <c r="F39" s="172"/>
      <c r="G39" s="172"/>
      <c r="H39" s="172"/>
      <c r="I39" s="172"/>
      <c r="J39" s="172"/>
      <c r="K39" s="184">
        <f t="shared" si="1"/>
        <v>65827</v>
      </c>
    </row>
  </sheetData>
  <mergeCells count="1">
    <mergeCell ref="A2:K2"/>
  </mergeCells>
  <printOptions horizontalCentered="1" verticalCentered="1"/>
  <pageMargins left="0.751388888888889" right="0.751388888888889" top="1" bottom="1" header="0.511805555555556" footer="0.511805555555556"/>
  <pageSetup paperSize="9" scale="9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8"/>
  <sheetViews>
    <sheetView workbookViewId="0">
      <selection activeCell="I7" sqref="I7"/>
    </sheetView>
  </sheetViews>
  <sheetFormatPr defaultColWidth="9" defaultRowHeight="14.25" outlineLevelCol="6"/>
  <cols>
    <col min="1" max="1" width="24.5" style="99" customWidth="1"/>
    <col min="2" max="2" width="10.2583333333333" style="99" customWidth="1"/>
    <col min="3" max="3" width="11.375" style="99" customWidth="1"/>
    <col min="4" max="4" width="10.2583333333333" style="100" customWidth="1"/>
    <col min="5" max="5" width="10.125" style="99" customWidth="1"/>
    <col min="6" max="6" width="12" style="101" customWidth="1"/>
    <col min="7" max="7" width="34" style="102" customWidth="1"/>
    <col min="8" max="11" width="12.625" style="99"/>
    <col min="12" max="12" width="11.125" style="99"/>
    <col min="13" max="16384" width="9" style="99"/>
  </cols>
  <sheetData>
    <row r="1" s="93" customFormat="1" spans="1:7">
      <c r="A1" s="103" t="s">
        <v>61</v>
      </c>
      <c r="B1" s="103"/>
      <c r="C1" s="103"/>
      <c r="D1" s="104"/>
      <c r="E1" s="103"/>
      <c r="F1" s="103"/>
      <c r="G1" s="105"/>
    </row>
    <row r="2" s="94" customFormat="1" ht="38.25" customHeight="1" spans="1:7">
      <c r="A2" s="106" t="s">
        <v>62</v>
      </c>
      <c r="B2" s="106"/>
      <c r="C2" s="106"/>
      <c r="D2" s="107"/>
      <c r="E2" s="106"/>
      <c r="F2" s="106"/>
      <c r="G2" s="106"/>
    </row>
    <row r="3" s="95" customFormat="1" ht="34.5" customHeight="1" spans="1:7">
      <c r="A3" s="99"/>
      <c r="D3" s="108"/>
      <c r="F3" s="109"/>
      <c r="G3" s="100" t="s">
        <v>6</v>
      </c>
    </row>
    <row r="4" s="96" customFormat="1" ht="30" customHeight="1" spans="1:7">
      <c r="A4" s="110" t="s">
        <v>63</v>
      </c>
      <c r="B4" s="111" t="s">
        <v>64</v>
      </c>
      <c r="C4" s="112" t="s">
        <v>65</v>
      </c>
      <c r="D4" s="113"/>
      <c r="E4" s="114"/>
      <c r="F4" s="115" t="s">
        <v>66</v>
      </c>
      <c r="G4" s="115" t="s">
        <v>67</v>
      </c>
    </row>
    <row r="5" s="96" customFormat="1" ht="42" customHeight="1" spans="1:7">
      <c r="A5" s="116"/>
      <c r="B5" s="117"/>
      <c r="C5" s="115" t="s">
        <v>68</v>
      </c>
      <c r="D5" s="115" t="s">
        <v>69</v>
      </c>
      <c r="E5" s="115" t="s">
        <v>70</v>
      </c>
      <c r="F5" s="115"/>
      <c r="G5" s="115"/>
    </row>
    <row r="6" s="97" customFormat="1" ht="38.1" customHeight="1" spans="1:7">
      <c r="A6" s="118" t="s">
        <v>71</v>
      </c>
      <c r="B6" s="119">
        <f>SUM(B7,B13,B14,B21,B28,B31,B38,B47,B60,B64,B70,B76,B79,B83,B87,B91,B97,B103,B108,B113,B117,B56)</f>
        <v>67067.09</v>
      </c>
      <c r="C6" s="119">
        <f>SUM(C7,C13,C14,C21,C28,C31,C38,C47,C60,C64,C70,C76,C79,C83,C87,C91,C97,C103,C108,C113,C117,C56)</f>
        <v>62497.73</v>
      </c>
      <c r="D6" s="119">
        <f>SUM(D7,D13,D14,D21,D28,D31,D38,D47,D60,D64,D70,D76,D79,D83,D87,D91,D97,D103,D108,D113,D117,D56)</f>
        <v>48119.6</v>
      </c>
      <c r="E6" s="119">
        <f>SUM(E7,E13,E14,E21,E28,E31,E38,E47,E60,E64,E70,E76,E79,E83,E87,E91,E97,E103,E108,E113,E117,E56)</f>
        <v>14378.13</v>
      </c>
      <c r="F6" s="120">
        <f>SUM(F7,F13,F14,F21,F28,F31,F38,F47,F60,F64,F70,F76,F79,F83,F87,F91,F97,F103,F108,F113,F117,F56)</f>
        <v>-4569.36</v>
      </c>
      <c r="G6" s="121"/>
    </row>
    <row r="7" s="97" customFormat="1" ht="147" customHeight="1" spans="1:7">
      <c r="A7" s="122" t="s">
        <v>72</v>
      </c>
      <c r="B7" s="119">
        <f>SUM(B8:B11)</f>
        <v>11439.27</v>
      </c>
      <c r="C7" s="119">
        <f t="shared" ref="C7:C58" si="0">SUM(D7:E7)</f>
        <v>10036.12</v>
      </c>
      <c r="D7" s="119">
        <f>SUM(D8:D11)</f>
        <v>9879.67</v>
      </c>
      <c r="E7" s="119">
        <f>SUM(E8:E11)</f>
        <v>156.45</v>
      </c>
      <c r="F7" s="120">
        <f t="shared" ref="F7:F11" si="1">C7-B7</f>
        <v>-1403.15</v>
      </c>
      <c r="G7" s="123" t="s">
        <v>73</v>
      </c>
    </row>
    <row r="8" s="97" customFormat="1" ht="39" hidden="1" customHeight="1" spans="1:7">
      <c r="A8" s="122" t="s">
        <v>74</v>
      </c>
      <c r="B8" s="119">
        <v>857.52</v>
      </c>
      <c r="C8" s="119">
        <f t="shared" si="0"/>
        <v>317.52</v>
      </c>
      <c r="D8" s="119">
        <v>317.52</v>
      </c>
      <c r="E8" s="119"/>
      <c r="F8" s="120">
        <f t="shared" si="1"/>
        <v>-540</v>
      </c>
      <c r="G8" s="123" t="s">
        <v>75</v>
      </c>
    </row>
    <row r="9" s="97" customFormat="1" ht="112.5" hidden="1" customHeight="1" spans="1:7">
      <c r="A9" s="122" t="s">
        <v>76</v>
      </c>
      <c r="B9" s="119">
        <v>10014.05</v>
      </c>
      <c r="C9" s="119">
        <f t="shared" si="0"/>
        <v>9150.9</v>
      </c>
      <c r="D9" s="119">
        <f>10571.4-1159.11-261.39-156.45</f>
        <v>8994.45</v>
      </c>
      <c r="E9" s="119">
        <v>156.45</v>
      </c>
      <c r="F9" s="120">
        <f t="shared" si="1"/>
        <v>-863.15</v>
      </c>
      <c r="G9" s="123" t="s">
        <v>77</v>
      </c>
    </row>
    <row r="10" s="97" customFormat="1" ht="24" hidden="1" customHeight="1" spans="1:7">
      <c r="A10" s="122" t="s">
        <v>78</v>
      </c>
      <c r="B10" s="119"/>
      <c r="C10" s="119">
        <f t="shared" si="0"/>
        <v>0</v>
      </c>
      <c r="D10" s="119"/>
      <c r="E10" s="119"/>
      <c r="F10" s="120">
        <f t="shared" si="1"/>
        <v>0</v>
      </c>
      <c r="G10" s="123"/>
    </row>
    <row r="11" s="98" customFormat="1" ht="24" hidden="1" customHeight="1" spans="1:7">
      <c r="A11" s="124" t="s">
        <v>79</v>
      </c>
      <c r="B11" s="125">
        <v>567.7</v>
      </c>
      <c r="C11" s="119">
        <f t="shared" si="0"/>
        <v>567.7</v>
      </c>
      <c r="D11" s="126">
        <v>567.7</v>
      </c>
      <c r="E11" s="125"/>
      <c r="F11" s="120">
        <f t="shared" si="1"/>
        <v>0</v>
      </c>
      <c r="G11" s="127"/>
    </row>
    <row r="12" s="98" customFormat="1" ht="21.95" hidden="1" customHeight="1" spans="1:7">
      <c r="A12" s="124"/>
      <c r="B12" s="125"/>
      <c r="C12" s="119">
        <f t="shared" si="0"/>
        <v>0</v>
      </c>
      <c r="D12" s="125"/>
      <c r="E12" s="125"/>
      <c r="F12" s="126"/>
      <c r="G12" s="128"/>
    </row>
    <row r="13" s="97" customFormat="1" ht="26.1" customHeight="1" spans="1:7">
      <c r="A13" s="122" t="s">
        <v>80</v>
      </c>
      <c r="B13" s="119"/>
      <c r="C13" s="119">
        <f t="shared" si="0"/>
        <v>0</v>
      </c>
      <c r="D13" s="119"/>
      <c r="E13" s="119"/>
      <c r="F13" s="120">
        <f t="shared" ref="F13:F76" si="2">C13-B13</f>
        <v>0</v>
      </c>
      <c r="G13" s="129"/>
    </row>
    <row r="14" s="97" customFormat="1" ht="48" customHeight="1" spans="1:7">
      <c r="A14" s="122" t="s">
        <v>81</v>
      </c>
      <c r="B14" s="119">
        <f>SUM(B15:B20)</f>
        <v>5059.47</v>
      </c>
      <c r="C14" s="119">
        <f t="shared" si="0"/>
        <v>3321.38</v>
      </c>
      <c r="D14" s="119">
        <f>SUM(D15:D20)</f>
        <v>2481.79</v>
      </c>
      <c r="E14" s="119">
        <f>SUM(E15:E20)</f>
        <v>839.59</v>
      </c>
      <c r="F14" s="120">
        <f t="shared" si="2"/>
        <v>-1738.09</v>
      </c>
      <c r="G14" s="130" t="s">
        <v>82</v>
      </c>
    </row>
    <row r="15" s="98" customFormat="1" ht="33" hidden="1" customHeight="1" spans="1:7">
      <c r="A15" s="124" t="s">
        <v>74</v>
      </c>
      <c r="B15" s="125">
        <v>330</v>
      </c>
      <c r="C15" s="119">
        <f t="shared" si="0"/>
        <v>230</v>
      </c>
      <c r="D15" s="125">
        <v>230</v>
      </c>
      <c r="E15" s="125"/>
      <c r="F15" s="126">
        <f t="shared" si="2"/>
        <v>-100</v>
      </c>
      <c r="G15" s="128" t="s">
        <v>83</v>
      </c>
    </row>
    <row r="16" s="98" customFormat="1" ht="35.1" hidden="1" customHeight="1" spans="1:7">
      <c r="A16" s="124" t="s">
        <v>76</v>
      </c>
      <c r="B16" s="125">
        <v>4729.47</v>
      </c>
      <c r="C16" s="119">
        <f t="shared" si="0"/>
        <v>3091.38</v>
      </c>
      <c r="D16" s="125">
        <f>4145.43-417.84-652.93-822.87</f>
        <v>2251.79</v>
      </c>
      <c r="E16" s="125">
        <v>839.59</v>
      </c>
      <c r="F16" s="126">
        <f t="shared" si="2"/>
        <v>-1638.09</v>
      </c>
      <c r="G16" s="128"/>
    </row>
    <row r="17" s="98" customFormat="1" ht="21.95" hidden="1" customHeight="1" spans="1:7">
      <c r="A17" s="124"/>
      <c r="B17" s="125"/>
      <c r="C17" s="119">
        <f t="shared" si="0"/>
        <v>0</v>
      </c>
      <c r="D17" s="125"/>
      <c r="E17" s="125"/>
      <c r="F17" s="126">
        <f t="shared" si="2"/>
        <v>0</v>
      </c>
      <c r="G17" s="128"/>
    </row>
    <row r="18" s="98" customFormat="1" ht="27.95" hidden="1" customHeight="1" spans="1:7">
      <c r="A18" s="131"/>
      <c r="B18" s="125"/>
      <c r="C18" s="119">
        <f t="shared" si="0"/>
        <v>0</v>
      </c>
      <c r="D18" s="125"/>
      <c r="E18" s="125"/>
      <c r="F18" s="126">
        <f t="shared" si="2"/>
        <v>0</v>
      </c>
      <c r="G18" s="128"/>
    </row>
    <row r="19" s="98" customFormat="1" ht="39.95" hidden="1" customHeight="1" spans="1:7">
      <c r="A19" s="131"/>
      <c r="B19" s="125"/>
      <c r="C19" s="119">
        <f t="shared" si="0"/>
        <v>0</v>
      </c>
      <c r="D19" s="125"/>
      <c r="E19" s="125"/>
      <c r="F19" s="126">
        <f t="shared" si="2"/>
        <v>0</v>
      </c>
      <c r="G19" s="128"/>
    </row>
    <row r="20" s="98" customFormat="1" ht="24" hidden="1" customHeight="1" spans="1:7">
      <c r="A20" s="124"/>
      <c r="B20" s="125"/>
      <c r="C20" s="119">
        <f t="shared" si="0"/>
        <v>0</v>
      </c>
      <c r="D20" s="125"/>
      <c r="E20" s="125"/>
      <c r="F20" s="126">
        <f t="shared" si="2"/>
        <v>0</v>
      </c>
      <c r="G20" s="128"/>
    </row>
    <row r="21" s="97" customFormat="1" ht="35.25" customHeight="1" spans="1:7">
      <c r="A21" s="122" t="s">
        <v>84</v>
      </c>
      <c r="B21" s="119">
        <f>SUM(B22:B27)</f>
        <v>4140.66</v>
      </c>
      <c r="C21" s="119">
        <f t="shared" si="0"/>
        <v>10391.5</v>
      </c>
      <c r="D21" s="119">
        <f>SUM(D22:D27)</f>
        <v>6475.36</v>
      </c>
      <c r="E21" s="119">
        <f>SUM(E22:E27)</f>
        <v>3916.14</v>
      </c>
      <c r="F21" s="120">
        <f t="shared" si="2"/>
        <v>6250.84</v>
      </c>
      <c r="G21" s="130" t="s">
        <v>85</v>
      </c>
    </row>
    <row r="22" s="98" customFormat="1" ht="39" hidden="1" customHeight="1" spans="1:7">
      <c r="A22" s="122" t="s">
        <v>74</v>
      </c>
      <c r="B22" s="125">
        <v>200</v>
      </c>
      <c r="C22" s="119">
        <f t="shared" si="0"/>
        <v>200</v>
      </c>
      <c r="D22" s="125">
        <v>200</v>
      </c>
      <c r="E22" s="125"/>
      <c r="F22" s="126">
        <f t="shared" si="2"/>
        <v>0</v>
      </c>
      <c r="G22" s="132"/>
    </row>
    <row r="23" s="98" customFormat="1" ht="39" hidden="1" customHeight="1" spans="1:7">
      <c r="A23" s="122" t="s">
        <v>86</v>
      </c>
      <c r="B23" s="125">
        <v>3940.66</v>
      </c>
      <c r="C23" s="119">
        <f t="shared" si="0"/>
        <v>10191.5</v>
      </c>
      <c r="D23" s="125">
        <v>6275.36</v>
      </c>
      <c r="E23" s="125">
        <v>3916.14</v>
      </c>
      <c r="F23" s="126">
        <f t="shared" si="2"/>
        <v>6250.84</v>
      </c>
      <c r="G23" s="127" t="s">
        <v>87</v>
      </c>
    </row>
    <row r="24" s="98" customFormat="1" ht="39" hidden="1" customHeight="1" spans="1:7">
      <c r="A24" s="122"/>
      <c r="B24" s="125"/>
      <c r="C24" s="119">
        <f t="shared" si="0"/>
        <v>0</v>
      </c>
      <c r="D24" s="125"/>
      <c r="E24" s="125"/>
      <c r="F24" s="126">
        <f t="shared" si="2"/>
        <v>0</v>
      </c>
      <c r="G24" s="132"/>
    </row>
    <row r="25" s="98" customFormat="1" ht="39" hidden="1" customHeight="1" spans="1:7">
      <c r="A25" s="122"/>
      <c r="B25" s="125"/>
      <c r="C25" s="119">
        <f t="shared" si="0"/>
        <v>0</v>
      </c>
      <c r="D25" s="125"/>
      <c r="E25" s="125"/>
      <c r="F25" s="126">
        <f t="shared" si="2"/>
        <v>0</v>
      </c>
      <c r="G25" s="132"/>
    </row>
    <row r="26" s="98" customFormat="1" ht="39" hidden="1" customHeight="1" spans="1:7">
      <c r="A26" s="122"/>
      <c r="B26" s="125"/>
      <c r="C26" s="119">
        <f t="shared" si="0"/>
        <v>0</v>
      </c>
      <c r="D26" s="125"/>
      <c r="E26" s="125"/>
      <c r="F26" s="126">
        <f t="shared" si="2"/>
        <v>0</v>
      </c>
      <c r="G26" s="132"/>
    </row>
    <row r="27" s="98" customFormat="1" ht="30" hidden="1" customHeight="1" spans="1:7">
      <c r="A27" s="124"/>
      <c r="B27" s="125"/>
      <c r="C27" s="119">
        <f t="shared" si="0"/>
        <v>0</v>
      </c>
      <c r="D27" s="125"/>
      <c r="E27" s="125"/>
      <c r="F27" s="126">
        <f t="shared" si="2"/>
        <v>0</v>
      </c>
      <c r="G27" s="132"/>
    </row>
    <row r="28" s="97" customFormat="1" ht="29.25" customHeight="1" spans="1:7">
      <c r="A28" s="122" t="s">
        <v>88</v>
      </c>
      <c r="B28" s="119">
        <f>SUM(B29:B30)</f>
        <v>1000</v>
      </c>
      <c r="C28" s="119">
        <f t="shared" si="0"/>
        <v>0</v>
      </c>
      <c r="D28" s="119">
        <f>SUM(D29:D30)</f>
        <v>0</v>
      </c>
      <c r="E28" s="119">
        <f>SUM(E29:E30)</f>
        <v>0</v>
      </c>
      <c r="F28" s="120">
        <f t="shared" si="2"/>
        <v>-1000</v>
      </c>
      <c r="G28" s="129" t="s">
        <v>89</v>
      </c>
    </row>
    <row r="29" s="98" customFormat="1" ht="47.25" hidden="1" customHeight="1" spans="1:7">
      <c r="A29" s="122" t="s">
        <v>74</v>
      </c>
      <c r="B29" s="125">
        <v>1000</v>
      </c>
      <c r="C29" s="119">
        <f t="shared" si="0"/>
        <v>0</v>
      </c>
      <c r="D29" s="125"/>
      <c r="E29" s="125"/>
      <c r="F29" s="126">
        <f t="shared" si="2"/>
        <v>-1000</v>
      </c>
      <c r="G29" s="128" t="s">
        <v>90</v>
      </c>
    </row>
    <row r="30" s="98" customFormat="1" ht="21.95" hidden="1" customHeight="1" spans="1:7">
      <c r="A30" s="124"/>
      <c r="B30" s="125"/>
      <c r="C30" s="119">
        <f t="shared" si="0"/>
        <v>0</v>
      </c>
      <c r="D30" s="125"/>
      <c r="E30" s="125"/>
      <c r="F30" s="126">
        <f t="shared" si="2"/>
        <v>0</v>
      </c>
      <c r="G30" s="128"/>
    </row>
    <row r="31" s="97" customFormat="1" ht="33" customHeight="1" spans="1:7">
      <c r="A31" s="122" t="s">
        <v>91</v>
      </c>
      <c r="B31" s="119">
        <f>SUM(B32:B37)</f>
        <v>1214.2</v>
      </c>
      <c r="C31" s="119">
        <f t="shared" si="0"/>
        <v>1214.2</v>
      </c>
      <c r="D31" s="119">
        <f>SUM(D32:D35)</f>
        <v>1214.2</v>
      </c>
      <c r="E31" s="119">
        <f>SUM(E32:E35)</f>
        <v>0</v>
      </c>
      <c r="F31" s="120">
        <f t="shared" si="2"/>
        <v>0</v>
      </c>
      <c r="G31" s="129"/>
    </row>
    <row r="32" s="98" customFormat="1" ht="48" hidden="1" customHeight="1" spans="1:7">
      <c r="A32" s="124" t="s">
        <v>86</v>
      </c>
      <c r="B32" s="125">
        <v>1214.2</v>
      </c>
      <c r="C32" s="119">
        <f t="shared" si="0"/>
        <v>1214.2</v>
      </c>
      <c r="D32" s="126">
        <v>1214.2</v>
      </c>
      <c r="E32" s="125"/>
      <c r="F32" s="126">
        <f t="shared" si="2"/>
        <v>0</v>
      </c>
      <c r="G32" s="128"/>
    </row>
    <row r="33" s="98" customFormat="1" ht="21.95" hidden="1" customHeight="1" spans="1:7">
      <c r="A33" s="124"/>
      <c r="B33" s="125"/>
      <c r="C33" s="119">
        <f t="shared" si="0"/>
        <v>0</v>
      </c>
      <c r="D33" s="125"/>
      <c r="E33" s="125"/>
      <c r="F33" s="126">
        <f t="shared" si="2"/>
        <v>0</v>
      </c>
      <c r="G33" s="128"/>
    </row>
    <row r="34" s="98" customFormat="1" ht="21.95" hidden="1" customHeight="1" spans="1:7">
      <c r="A34" s="124"/>
      <c r="B34" s="125"/>
      <c r="C34" s="119">
        <f t="shared" si="0"/>
        <v>0</v>
      </c>
      <c r="D34" s="125"/>
      <c r="E34" s="125"/>
      <c r="F34" s="126">
        <f t="shared" si="2"/>
        <v>0</v>
      </c>
      <c r="G34" s="128"/>
    </row>
    <row r="35" s="98" customFormat="1" ht="21.95" hidden="1" customHeight="1" spans="1:7">
      <c r="A35" s="124"/>
      <c r="B35" s="125"/>
      <c r="C35" s="119">
        <f t="shared" si="0"/>
        <v>0</v>
      </c>
      <c r="D35" s="125"/>
      <c r="E35" s="125"/>
      <c r="F35" s="126">
        <f t="shared" si="2"/>
        <v>0</v>
      </c>
      <c r="G35" s="128"/>
    </row>
    <row r="36" s="98" customFormat="1" ht="21.95" hidden="1" customHeight="1" spans="1:7">
      <c r="A36" s="124"/>
      <c r="B36" s="125"/>
      <c r="C36" s="119">
        <f t="shared" si="0"/>
        <v>0</v>
      </c>
      <c r="D36" s="125"/>
      <c r="E36" s="125"/>
      <c r="F36" s="126">
        <f t="shared" si="2"/>
        <v>0</v>
      </c>
      <c r="G36" s="128"/>
    </row>
    <row r="37" s="98" customFormat="1" ht="21.95" hidden="1" customHeight="1" spans="1:7">
      <c r="A37" s="124"/>
      <c r="B37" s="125"/>
      <c r="C37" s="119">
        <f t="shared" si="0"/>
        <v>0</v>
      </c>
      <c r="D37" s="125"/>
      <c r="E37" s="125"/>
      <c r="F37" s="126">
        <f t="shared" si="2"/>
        <v>0</v>
      </c>
      <c r="G37" s="128"/>
    </row>
    <row r="38" s="97" customFormat="1" ht="103.5" customHeight="1" spans="1:7">
      <c r="A38" s="122" t="s">
        <v>92</v>
      </c>
      <c r="B38" s="119">
        <f>SUM(B39:B46)</f>
        <v>15102.86</v>
      </c>
      <c r="C38" s="119">
        <f t="shared" si="0"/>
        <v>14165.21</v>
      </c>
      <c r="D38" s="119">
        <f>SUM(D39:D46)</f>
        <v>8441.39</v>
      </c>
      <c r="E38" s="119">
        <f>SUM(E39:E46)</f>
        <v>5723.82</v>
      </c>
      <c r="F38" s="120">
        <f t="shared" si="2"/>
        <v>-937.650000000001</v>
      </c>
      <c r="G38" s="129" t="s">
        <v>93</v>
      </c>
    </row>
    <row r="39" s="98" customFormat="1" ht="48" hidden="1" customHeight="1" spans="1:7">
      <c r="A39" s="122" t="s">
        <v>74</v>
      </c>
      <c r="B39" s="133"/>
      <c r="C39" s="119">
        <f t="shared" si="0"/>
        <v>0</v>
      </c>
      <c r="D39" s="125"/>
      <c r="E39" s="125"/>
      <c r="F39" s="126">
        <f t="shared" si="2"/>
        <v>0</v>
      </c>
      <c r="G39" s="128"/>
    </row>
    <row r="40" s="98" customFormat="1" ht="39.95" hidden="1" customHeight="1" spans="1:7">
      <c r="A40" s="124" t="s">
        <v>76</v>
      </c>
      <c r="B40" s="125">
        <v>1159.11</v>
      </c>
      <c r="C40" s="119">
        <f t="shared" si="0"/>
        <v>1159.11</v>
      </c>
      <c r="D40" s="125">
        <v>1159.11</v>
      </c>
      <c r="E40" s="125"/>
      <c r="F40" s="126">
        <f t="shared" si="2"/>
        <v>0</v>
      </c>
      <c r="G40" s="128"/>
    </row>
    <row r="41" s="98" customFormat="1" ht="30" hidden="1" customHeight="1" spans="1:7">
      <c r="A41" s="124" t="s">
        <v>78</v>
      </c>
      <c r="B41" s="125">
        <v>67.41</v>
      </c>
      <c r="C41" s="119">
        <f t="shared" si="0"/>
        <v>67.41</v>
      </c>
      <c r="D41" s="125">
        <v>67.41</v>
      </c>
      <c r="E41" s="125"/>
      <c r="F41" s="126">
        <f t="shared" si="2"/>
        <v>0</v>
      </c>
      <c r="G41" s="128"/>
    </row>
    <row r="42" s="98" customFormat="1" ht="54" hidden="1" customHeight="1" spans="1:7">
      <c r="A42" s="124" t="s">
        <v>94</v>
      </c>
      <c r="B42" s="125">
        <v>13843</v>
      </c>
      <c r="C42" s="119">
        <f t="shared" si="0"/>
        <v>12905.35</v>
      </c>
      <c r="D42" s="125">
        <v>7181.53</v>
      </c>
      <c r="E42" s="125">
        <v>5723.82</v>
      </c>
      <c r="F42" s="126">
        <f t="shared" si="2"/>
        <v>-937.650000000001</v>
      </c>
      <c r="G42" s="128"/>
    </row>
    <row r="43" s="98" customFormat="1" ht="21.95" hidden="1" customHeight="1" spans="1:7">
      <c r="A43" s="124" t="s">
        <v>79</v>
      </c>
      <c r="B43" s="125"/>
      <c r="C43" s="119">
        <f t="shared" si="0"/>
        <v>0</v>
      </c>
      <c r="D43" s="125"/>
      <c r="E43" s="125"/>
      <c r="F43" s="126">
        <f t="shared" si="2"/>
        <v>0</v>
      </c>
      <c r="G43" s="128"/>
    </row>
    <row r="44" s="98" customFormat="1" ht="21.95" hidden="1" customHeight="1" spans="1:7">
      <c r="A44" s="124" t="s">
        <v>86</v>
      </c>
      <c r="B44" s="125">
        <v>33.34</v>
      </c>
      <c r="C44" s="119">
        <f t="shared" si="0"/>
        <v>33.34</v>
      </c>
      <c r="D44" s="125">
        <v>33.34</v>
      </c>
      <c r="E44" s="125"/>
      <c r="F44" s="126">
        <f t="shared" si="2"/>
        <v>0</v>
      </c>
      <c r="G44" s="128"/>
    </row>
    <row r="45" s="98" customFormat="1" ht="21.95" hidden="1" customHeight="1" spans="1:7">
      <c r="A45" s="124"/>
      <c r="B45" s="125"/>
      <c r="C45" s="119">
        <f t="shared" si="0"/>
        <v>0</v>
      </c>
      <c r="D45" s="125"/>
      <c r="E45" s="125"/>
      <c r="F45" s="126">
        <f t="shared" si="2"/>
        <v>0</v>
      </c>
      <c r="G45" s="128"/>
    </row>
    <row r="46" s="98" customFormat="1" ht="30" hidden="1" customHeight="1" spans="1:7">
      <c r="A46" s="124"/>
      <c r="B46" s="125"/>
      <c r="C46" s="119">
        <f t="shared" si="0"/>
        <v>0</v>
      </c>
      <c r="D46" s="125"/>
      <c r="E46" s="125"/>
      <c r="F46" s="126">
        <f t="shared" si="2"/>
        <v>0</v>
      </c>
      <c r="G46" s="128"/>
    </row>
    <row r="47" s="97" customFormat="1" ht="74.1" customHeight="1" spans="1:7">
      <c r="A47" s="122" t="s">
        <v>95</v>
      </c>
      <c r="B47" s="119">
        <f>SUM(B48:B55)</f>
        <v>3568.53</v>
      </c>
      <c r="C47" s="119">
        <f t="shared" si="0"/>
        <v>2682.95</v>
      </c>
      <c r="D47" s="119">
        <f>SUM(D48:D55)</f>
        <v>2682.95</v>
      </c>
      <c r="E47" s="119">
        <f>SUM(E48:E50)</f>
        <v>0</v>
      </c>
      <c r="F47" s="120">
        <f t="shared" si="2"/>
        <v>-885.58</v>
      </c>
      <c r="G47" s="129" t="s">
        <v>96</v>
      </c>
    </row>
    <row r="48" s="98" customFormat="1" ht="32.1" hidden="1" customHeight="1" spans="1:7">
      <c r="A48" s="124" t="s">
        <v>74</v>
      </c>
      <c r="B48" s="133">
        <v>1061.92</v>
      </c>
      <c r="C48" s="119">
        <f t="shared" si="0"/>
        <v>63.14</v>
      </c>
      <c r="D48" s="125">
        <v>63.14</v>
      </c>
      <c r="E48" s="125"/>
      <c r="F48" s="126">
        <f t="shared" si="2"/>
        <v>-998.78</v>
      </c>
      <c r="G48" s="128" t="s">
        <v>97</v>
      </c>
    </row>
    <row r="49" s="98" customFormat="1" ht="38.1" hidden="1" customHeight="1" spans="1:7">
      <c r="A49" s="124" t="s">
        <v>76</v>
      </c>
      <c r="B49" s="133">
        <v>754.7</v>
      </c>
      <c r="C49" s="119">
        <f t="shared" si="0"/>
        <v>754.7</v>
      </c>
      <c r="D49" s="134">
        <v>754.7</v>
      </c>
      <c r="E49" s="125"/>
      <c r="F49" s="126">
        <f t="shared" si="2"/>
        <v>0</v>
      </c>
      <c r="G49" s="129"/>
    </row>
    <row r="50" s="98" customFormat="1" ht="33" hidden="1" customHeight="1" spans="1:7">
      <c r="A50" s="124" t="s">
        <v>78</v>
      </c>
      <c r="B50" s="133">
        <v>69.7</v>
      </c>
      <c r="C50" s="119">
        <f t="shared" si="0"/>
        <v>69.7</v>
      </c>
      <c r="D50" s="125">
        <v>69.7</v>
      </c>
      <c r="E50" s="125"/>
      <c r="F50" s="126">
        <f t="shared" si="2"/>
        <v>0</v>
      </c>
      <c r="G50" s="128"/>
    </row>
    <row r="51" s="98" customFormat="1" ht="39.95" hidden="1" customHeight="1" spans="1:7">
      <c r="A51" s="124" t="s">
        <v>94</v>
      </c>
      <c r="B51" s="133">
        <v>1660.56</v>
      </c>
      <c r="C51" s="119">
        <f t="shared" si="0"/>
        <v>1773.76</v>
      </c>
      <c r="D51" s="125">
        <v>1773.76</v>
      </c>
      <c r="E51" s="125">
        <v>0</v>
      </c>
      <c r="F51" s="126">
        <f t="shared" si="2"/>
        <v>113.2</v>
      </c>
      <c r="G51" s="128" t="s">
        <v>98</v>
      </c>
    </row>
    <row r="52" s="98" customFormat="1" ht="33" hidden="1" customHeight="1" spans="1:7">
      <c r="A52" s="124" t="s">
        <v>79</v>
      </c>
      <c r="B52" s="133"/>
      <c r="C52" s="119">
        <f t="shared" si="0"/>
        <v>0</v>
      </c>
      <c r="D52" s="125"/>
      <c r="E52" s="125"/>
      <c r="F52" s="126">
        <f t="shared" si="2"/>
        <v>0</v>
      </c>
      <c r="G52" s="128"/>
    </row>
    <row r="53" s="98" customFormat="1" ht="27" hidden="1" customHeight="1" spans="1:7">
      <c r="A53" s="124" t="s">
        <v>86</v>
      </c>
      <c r="B53" s="125">
        <v>21.65</v>
      </c>
      <c r="C53" s="119">
        <f t="shared" si="0"/>
        <v>21.65</v>
      </c>
      <c r="D53" s="125">
        <v>21.65</v>
      </c>
      <c r="E53" s="125"/>
      <c r="F53" s="126">
        <f t="shared" si="2"/>
        <v>0</v>
      </c>
      <c r="G53" s="128"/>
    </row>
    <row r="54" s="98" customFormat="1" ht="21.95" hidden="1" customHeight="1" spans="1:7">
      <c r="A54" s="124"/>
      <c r="B54" s="125"/>
      <c r="C54" s="119">
        <f t="shared" si="0"/>
        <v>0</v>
      </c>
      <c r="D54" s="125"/>
      <c r="E54" s="125"/>
      <c r="F54" s="126">
        <f t="shared" si="2"/>
        <v>0</v>
      </c>
      <c r="G54" s="128"/>
    </row>
    <row r="55" s="98" customFormat="1" ht="21.95" hidden="1" customHeight="1" spans="1:7">
      <c r="A55" s="124"/>
      <c r="B55" s="125"/>
      <c r="C55" s="119">
        <f t="shared" si="0"/>
        <v>0</v>
      </c>
      <c r="D55" s="125"/>
      <c r="E55" s="125"/>
      <c r="F55" s="126">
        <f t="shared" si="2"/>
        <v>0</v>
      </c>
      <c r="G55" s="128"/>
    </row>
    <row r="56" s="97" customFormat="1" ht="28.5" customHeight="1" spans="1:7">
      <c r="A56" s="122" t="s">
        <v>99</v>
      </c>
      <c r="B56" s="119">
        <f>SUM(B57:B59)</f>
        <v>11206</v>
      </c>
      <c r="C56" s="119">
        <f t="shared" si="0"/>
        <v>5000</v>
      </c>
      <c r="D56" s="119">
        <f>SUM(D57:D59)</f>
        <v>5000</v>
      </c>
      <c r="E56" s="119">
        <f>SUM(E57:E59)</f>
        <v>0</v>
      </c>
      <c r="F56" s="120">
        <f t="shared" si="2"/>
        <v>-6206</v>
      </c>
      <c r="G56" s="129" t="s">
        <v>100</v>
      </c>
    </row>
    <row r="57" s="98" customFormat="1" ht="21.95" hidden="1" customHeight="1" spans="1:7">
      <c r="A57" s="122" t="s">
        <v>74</v>
      </c>
      <c r="B57" s="125">
        <v>9706</v>
      </c>
      <c r="C57" s="119">
        <f t="shared" si="0"/>
        <v>4550</v>
      </c>
      <c r="D57" s="125">
        <v>4550</v>
      </c>
      <c r="E57" s="125"/>
      <c r="F57" s="126">
        <f t="shared" si="2"/>
        <v>-5156</v>
      </c>
      <c r="G57" s="128" t="s">
        <v>101</v>
      </c>
    </row>
    <row r="58" s="98" customFormat="1" ht="21.95" hidden="1" customHeight="1" spans="1:7">
      <c r="A58" s="124" t="s">
        <v>79</v>
      </c>
      <c r="B58" s="125">
        <v>1500</v>
      </c>
      <c r="C58" s="119">
        <f t="shared" si="0"/>
        <v>450</v>
      </c>
      <c r="D58" s="125">
        <v>450</v>
      </c>
      <c r="E58" s="125"/>
      <c r="F58" s="126">
        <f t="shared" si="2"/>
        <v>-1050</v>
      </c>
      <c r="G58" s="128" t="s">
        <v>102</v>
      </c>
    </row>
    <row r="59" s="98" customFormat="1" ht="21.95" hidden="1" customHeight="1" spans="1:7">
      <c r="A59" s="124"/>
      <c r="B59" s="125"/>
      <c r="C59" s="119"/>
      <c r="D59" s="125"/>
      <c r="E59" s="125"/>
      <c r="F59" s="126">
        <f t="shared" si="2"/>
        <v>0</v>
      </c>
      <c r="G59" s="128"/>
    </row>
    <row r="60" s="97" customFormat="1" ht="27" customHeight="1" spans="1:7">
      <c r="A60" s="122" t="s">
        <v>103</v>
      </c>
      <c r="B60" s="119">
        <f>SUM(B61:B63)</f>
        <v>2525</v>
      </c>
      <c r="C60" s="119">
        <f t="shared" ref="C60:C78" si="3">SUM(D60:E60)</f>
        <v>1147.97</v>
      </c>
      <c r="D60" s="119">
        <f>SUM(D61:D63)</f>
        <v>845.4</v>
      </c>
      <c r="E60" s="119">
        <f>SUM(E61:E63)</f>
        <v>302.57</v>
      </c>
      <c r="F60" s="120">
        <f t="shared" si="2"/>
        <v>-1377.03</v>
      </c>
      <c r="G60" s="129" t="s">
        <v>104</v>
      </c>
    </row>
    <row r="61" s="98" customFormat="1" ht="27" hidden="1" customHeight="1" spans="1:7">
      <c r="A61" s="124" t="s">
        <v>79</v>
      </c>
      <c r="B61" s="125">
        <v>845.4</v>
      </c>
      <c r="C61" s="119">
        <f t="shared" si="3"/>
        <v>1147.97</v>
      </c>
      <c r="D61" s="125">
        <v>845.4</v>
      </c>
      <c r="E61" s="125">
        <v>302.57</v>
      </c>
      <c r="F61" s="120">
        <f t="shared" si="2"/>
        <v>302.57</v>
      </c>
      <c r="G61" s="129" t="s">
        <v>105</v>
      </c>
    </row>
    <row r="62" s="98" customFormat="1" ht="34.5" hidden="1" customHeight="1" spans="1:7">
      <c r="A62" s="122" t="s">
        <v>74</v>
      </c>
      <c r="B62" s="125">
        <v>1679.6</v>
      </c>
      <c r="C62" s="119">
        <f t="shared" si="3"/>
        <v>0</v>
      </c>
      <c r="D62" s="125"/>
      <c r="E62" s="125"/>
      <c r="F62" s="120">
        <f t="shared" si="2"/>
        <v>-1679.6</v>
      </c>
      <c r="G62" s="128" t="s">
        <v>106</v>
      </c>
    </row>
    <row r="63" s="98" customFormat="1" ht="34.5" hidden="1" customHeight="1" spans="1:7">
      <c r="A63" s="124"/>
      <c r="B63" s="125"/>
      <c r="C63" s="119">
        <f t="shared" si="3"/>
        <v>0</v>
      </c>
      <c r="D63" s="125"/>
      <c r="E63" s="125"/>
      <c r="F63" s="120">
        <f t="shared" si="2"/>
        <v>0</v>
      </c>
      <c r="G63" s="128"/>
    </row>
    <row r="64" s="97" customFormat="1" ht="48" customHeight="1" spans="1:7">
      <c r="A64" s="122" t="s">
        <v>107</v>
      </c>
      <c r="B64" s="119">
        <f>SUM(B65:B69)</f>
        <v>4713.85</v>
      </c>
      <c r="C64" s="119">
        <f t="shared" si="3"/>
        <v>4793.48</v>
      </c>
      <c r="D64" s="119">
        <f>SUM(D65:D66)</f>
        <v>4793.48</v>
      </c>
      <c r="E64" s="119">
        <f>SUM(E65:E66)</f>
        <v>0</v>
      </c>
      <c r="F64" s="120">
        <f t="shared" si="2"/>
        <v>79.6299999999992</v>
      </c>
      <c r="G64" s="130" t="s">
        <v>108</v>
      </c>
    </row>
    <row r="65" s="98" customFormat="1" ht="44.1" hidden="1" customHeight="1" spans="1:7">
      <c r="A65" s="122" t="s">
        <v>74</v>
      </c>
      <c r="B65" s="125">
        <f>542.5</f>
        <v>542.5</v>
      </c>
      <c r="C65" s="119">
        <f t="shared" si="3"/>
        <v>693.2</v>
      </c>
      <c r="D65" s="125">
        <v>693.2</v>
      </c>
      <c r="E65" s="125"/>
      <c r="F65" s="126">
        <f t="shared" si="2"/>
        <v>150.7</v>
      </c>
      <c r="G65" s="135" t="s">
        <v>109</v>
      </c>
    </row>
    <row r="66" s="98" customFormat="1" ht="24" hidden="1" customHeight="1" spans="1:7">
      <c r="A66" s="136" t="s">
        <v>78</v>
      </c>
      <c r="B66" s="125">
        <v>4064.35</v>
      </c>
      <c r="C66" s="119">
        <f t="shared" si="3"/>
        <v>4100.28</v>
      </c>
      <c r="D66" s="125">
        <v>4100.28</v>
      </c>
      <c r="E66" s="125"/>
      <c r="F66" s="126">
        <f t="shared" si="2"/>
        <v>35.9299999999998</v>
      </c>
      <c r="G66" s="135" t="s">
        <v>110</v>
      </c>
    </row>
    <row r="67" s="98" customFormat="1" ht="28.5" hidden="1" customHeight="1" spans="1:7">
      <c r="A67" s="124" t="s">
        <v>79</v>
      </c>
      <c r="B67" s="125">
        <v>107</v>
      </c>
      <c r="C67" s="119">
        <f t="shared" si="3"/>
        <v>0</v>
      </c>
      <c r="D67" s="125"/>
      <c r="E67" s="125"/>
      <c r="F67" s="126">
        <f t="shared" si="2"/>
        <v>-107</v>
      </c>
      <c r="G67" s="128"/>
    </row>
    <row r="68" s="98" customFormat="1" ht="42.95" hidden="1" customHeight="1" spans="1:7">
      <c r="A68" s="136"/>
      <c r="B68" s="125"/>
      <c r="C68" s="119">
        <f t="shared" si="3"/>
        <v>0</v>
      </c>
      <c r="D68" s="125"/>
      <c r="E68" s="125"/>
      <c r="F68" s="126">
        <f t="shared" si="2"/>
        <v>0</v>
      </c>
      <c r="G68" s="137"/>
    </row>
    <row r="69" s="98" customFormat="1" ht="21.95" hidden="1" customHeight="1" spans="1:7">
      <c r="A69" s="124"/>
      <c r="B69" s="125"/>
      <c r="C69" s="119">
        <f t="shared" si="3"/>
        <v>0</v>
      </c>
      <c r="D69" s="125"/>
      <c r="E69" s="125"/>
      <c r="F69" s="126">
        <f t="shared" si="2"/>
        <v>0</v>
      </c>
      <c r="G69" s="128"/>
    </row>
    <row r="70" s="97" customFormat="1" ht="27.95" customHeight="1" spans="1:7">
      <c r="A70" s="122" t="s">
        <v>111</v>
      </c>
      <c r="B70" s="119">
        <f>SUM(B71:B75)</f>
        <v>3093.93</v>
      </c>
      <c r="C70" s="119">
        <f t="shared" si="3"/>
        <v>6416.8</v>
      </c>
      <c r="D70" s="119">
        <f>SUM(D71:D75)</f>
        <v>3093.93</v>
      </c>
      <c r="E70" s="119">
        <f>SUM(E71:E75)</f>
        <v>3322.87</v>
      </c>
      <c r="F70" s="120">
        <f t="shared" si="2"/>
        <v>3322.87</v>
      </c>
      <c r="G70" s="138" t="s">
        <v>112</v>
      </c>
    </row>
    <row r="71" s="98" customFormat="1" ht="21.95" hidden="1" customHeight="1" spans="1:7">
      <c r="A71" s="124" t="s">
        <v>79</v>
      </c>
      <c r="B71" s="139">
        <v>3093.93</v>
      </c>
      <c r="C71" s="119">
        <f t="shared" si="3"/>
        <v>6416.8</v>
      </c>
      <c r="D71" s="139">
        <v>3093.93</v>
      </c>
      <c r="E71" s="139">
        <v>3322.87</v>
      </c>
      <c r="F71" s="126">
        <f t="shared" si="2"/>
        <v>3322.87</v>
      </c>
      <c r="G71" s="138"/>
    </row>
    <row r="72" s="98" customFormat="1" ht="21.95" hidden="1" customHeight="1" spans="1:7">
      <c r="A72" s="124"/>
      <c r="B72" s="125"/>
      <c r="C72" s="119">
        <f t="shared" si="3"/>
        <v>0</v>
      </c>
      <c r="D72" s="125"/>
      <c r="E72" s="125"/>
      <c r="F72" s="126">
        <f t="shared" si="2"/>
        <v>0</v>
      </c>
      <c r="G72" s="128"/>
    </row>
    <row r="73" s="98" customFormat="1" ht="21.95" hidden="1" customHeight="1" spans="1:7">
      <c r="A73" s="124"/>
      <c r="B73" s="125"/>
      <c r="C73" s="119">
        <f t="shared" si="3"/>
        <v>0</v>
      </c>
      <c r="D73" s="125"/>
      <c r="E73" s="125"/>
      <c r="F73" s="126">
        <f t="shared" si="2"/>
        <v>0</v>
      </c>
      <c r="G73" s="128"/>
    </row>
    <row r="74" s="98" customFormat="1" ht="21.95" hidden="1" customHeight="1" spans="1:7">
      <c r="A74" s="124"/>
      <c r="B74" s="125"/>
      <c r="C74" s="119">
        <f t="shared" si="3"/>
        <v>0</v>
      </c>
      <c r="D74" s="125"/>
      <c r="E74" s="125"/>
      <c r="F74" s="126">
        <f t="shared" si="2"/>
        <v>0</v>
      </c>
      <c r="G74" s="128"/>
    </row>
    <row r="75" s="98" customFormat="1" ht="21.95" hidden="1" customHeight="1" spans="1:7">
      <c r="A75" s="124"/>
      <c r="B75" s="125"/>
      <c r="C75" s="119">
        <f t="shared" si="3"/>
        <v>0</v>
      </c>
      <c r="D75" s="125"/>
      <c r="E75" s="125"/>
      <c r="F75" s="126">
        <f t="shared" si="2"/>
        <v>0</v>
      </c>
      <c r="G75" s="128"/>
    </row>
    <row r="76" s="97" customFormat="1" ht="21.95" customHeight="1" spans="1:7">
      <c r="A76" s="122" t="s">
        <v>113</v>
      </c>
      <c r="B76" s="119">
        <f>SUM(B77:B78)</f>
        <v>0</v>
      </c>
      <c r="C76" s="119">
        <f t="shared" si="3"/>
        <v>0</v>
      </c>
      <c r="D76" s="119">
        <f>SUM(D77:D78)</f>
        <v>0</v>
      </c>
      <c r="E76" s="119">
        <f>SUM(E77:E78)</f>
        <v>0</v>
      </c>
      <c r="F76" s="120">
        <f t="shared" si="2"/>
        <v>0</v>
      </c>
      <c r="G76" s="129"/>
    </row>
    <row r="77" s="98" customFormat="1" ht="39.95" hidden="1" customHeight="1" spans="1:7">
      <c r="A77" s="124"/>
      <c r="B77" s="125"/>
      <c r="C77" s="119">
        <f t="shared" si="3"/>
        <v>0</v>
      </c>
      <c r="D77" s="125"/>
      <c r="E77" s="125"/>
      <c r="F77" s="126">
        <f t="shared" ref="F77:F123" si="4">C77-B77</f>
        <v>0</v>
      </c>
      <c r="G77" s="128"/>
    </row>
    <row r="78" s="98" customFormat="1" ht="21.95" hidden="1" customHeight="1" spans="1:7">
      <c r="A78" s="124"/>
      <c r="B78" s="125"/>
      <c r="C78" s="119">
        <f t="shared" si="3"/>
        <v>0</v>
      </c>
      <c r="D78" s="125"/>
      <c r="E78" s="125"/>
      <c r="F78" s="126">
        <f t="shared" si="4"/>
        <v>0</v>
      </c>
      <c r="G78" s="128"/>
    </row>
    <row r="79" s="97" customFormat="1" ht="21.95" customHeight="1" spans="1:7">
      <c r="A79" s="122" t="s">
        <v>114</v>
      </c>
      <c r="B79" s="119">
        <f>SUM(B80:B82)</f>
        <v>0</v>
      </c>
      <c r="C79" s="119">
        <f>C80</f>
        <v>0</v>
      </c>
      <c r="D79" s="119">
        <f>D80</f>
        <v>0</v>
      </c>
      <c r="E79" s="119">
        <f>SUM(E80:E82)</f>
        <v>0</v>
      </c>
      <c r="F79" s="120">
        <f t="shared" si="4"/>
        <v>0</v>
      </c>
      <c r="G79" s="129"/>
    </row>
    <row r="80" s="98" customFormat="1" ht="21.95" hidden="1" customHeight="1" spans="1:7">
      <c r="A80" s="124"/>
      <c r="B80" s="125"/>
      <c r="C80" s="119">
        <f t="shared" ref="C80:C123" si="5">SUM(D80:E80)</f>
        <v>0</v>
      </c>
      <c r="D80" s="125"/>
      <c r="E80" s="125"/>
      <c r="F80" s="126">
        <f t="shared" si="4"/>
        <v>0</v>
      </c>
      <c r="G80" s="128"/>
    </row>
    <row r="81" s="98" customFormat="1" ht="21.95" hidden="1" customHeight="1" spans="1:7">
      <c r="A81" s="124"/>
      <c r="B81" s="125"/>
      <c r="C81" s="119">
        <f t="shared" si="5"/>
        <v>0</v>
      </c>
      <c r="D81" s="125"/>
      <c r="E81" s="125"/>
      <c r="F81" s="126">
        <f t="shared" si="4"/>
        <v>0</v>
      </c>
      <c r="G81" s="128"/>
    </row>
    <row r="82" s="98" customFormat="1" ht="21.95" hidden="1" customHeight="1" spans="1:7">
      <c r="A82" s="124"/>
      <c r="B82" s="125"/>
      <c r="C82" s="119">
        <f t="shared" si="5"/>
        <v>0</v>
      </c>
      <c r="D82" s="125"/>
      <c r="E82" s="125"/>
      <c r="F82" s="126">
        <f t="shared" si="4"/>
        <v>0</v>
      </c>
      <c r="G82" s="128"/>
    </row>
    <row r="83" s="97" customFormat="1" ht="21.95" customHeight="1" spans="1:7">
      <c r="A83" s="122" t="s">
        <v>115</v>
      </c>
      <c r="B83" s="119">
        <f>SUM(B84:B86)</f>
        <v>0</v>
      </c>
      <c r="C83" s="119">
        <f t="shared" si="5"/>
        <v>0</v>
      </c>
      <c r="D83" s="119"/>
      <c r="E83" s="119">
        <f>SUM(E84:E86)</f>
        <v>0</v>
      </c>
      <c r="F83" s="120">
        <f t="shared" si="4"/>
        <v>0</v>
      </c>
      <c r="G83" s="129"/>
    </row>
    <row r="84" s="98" customFormat="1" ht="21.95" hidden="1" customHeight="1" spans="1:7">
      <c r="A84" s="124"/>
      <c r="B84" s="125"/>
      <c r="C84" s="119">
        <f t="shared" si="5"/>
        <v>0</v>
      </c>
      <c r="D84" s="125"/>
      <c r="E84" s="125"/>
      <c r="F84" s="126">
        <f t="shared" si="4"/>
        <v>0</v>
      </c>
      <c r="G84" s="128"/>
    </row>
    <row r="85" s="98" customFormat="1" ht="21.95" hidden="1" customHeight="1" spans="1:7">
      <c r="A85" s="124"/>
      <c r="B85" s="125"/>
      <c r="C85" s="119">
        <f t="shared" si="5"/>
        <v>0</v>
      </c>
      <c r="D85" s="125"/>
      <c r="E85" s="125"/>
      <c r="F85" s="126">
        <f t="shared" si="4"/>
        <v>0</v>
      </c>
      <c r="G85" s="128"/>
    </row>
    <row r="86" s="98" customFormat="1" ht="21.95" hidden="1" customHeight="1" spans="1:7">
      <c r="A86" s="124"/>
      <c r="B86" s="125"/>
      <c r="C86" s="119">
        <f t="shared" si="5"/>
        <v>0</v>
      </c>
      <c r="D86" s="125"/>
      <c r="E86" s="125"/>
      <c r="F86" s="126">
        <f t="shared" si="4"/>
        <v>0</v>
      </c>
      <c r="G86" s="128"/>
    </row>
    <row r="87" s="97" customFormat="1" ht="21.95" customHeight="1" spans="1:7">
      <c r="A87" s="122" t="s">
        <v>116</v>
      </c>
      <c r="B87" s="119">
        <f>SUM(B88:B90)</f>
        <v>0</v>
      </c>
      <c r="C87" s="119">
        <f t="shared" si="5"/>
        <v>0</v>
      </c>
      <c r="D87" s="119">
        <f>SUM(D88:D90)</f>
        <v>0</v>
      </c>
      <c r="E87" s="119">
        <f>SUM(E88:E90)</f>
        <v>0</v>
      </c>
      <c r="F87" s="120">
        <f t="shared" si="4"/>
        <v>0</v>
      </c>
      <c r="G87" s="129"/>
    </row>
    <row r="88" s="98" customFormat="1" ht="21.95" hidden="1" customHeight="1" spans="1:7">
      <c r="A88" s="124" t="s">
        <v>78</v>
      </c>
      <c r="B88" s="125"/>
      <c r="C88" s="119">
        <f t="shared" si="5"/>
        <v>0</v>
      </c>
      <c r="D88" s="125"/>
      <c r="E88" s="125"/>
      <c r="F88" s="126">
        <f t="shared" si="4"/>
        <v>0</v>
      </c>
      <c r="G88" s="128"/>
    </row>
    <row r="89" s="98" customFormat="1" ht="21.95" hidden="1" customHeight="1" spans="1:7">
      <c r="A89" s="124"/>
      <c r="B89" s="125"/>
      <c r="C89" s="119">
        <f t="shared" si="5"/>
        <v>0</v>
      </c>
      <c r="D89" s="125"/>
      <c r="E89" s="125"/>
      <c r="F89" s="126">
        <f t="shared" si="4"/>
        <v>0</v>
      </c>
      <c r="G89" s="128"/>
    </row>
    <row r="90" s="98" customFormat="1" ht="21.95" hidden="1" customHeight="1" spans="1:7">
      <c r="A90" s="124"/>
      <c r="B90" s="125"/>
      <c r="C90" s="119">
        <f t="shared" si="5"/>
        <v>0</v>
      </c>
      <c r="D90" s="125"/>
      <c r="E90" s="125"/>
      <c r="F90" s="126">
        <f t="shared" si="4"/>
        <v>0</v>
      </c>
      <c r="G90" s="128"/>
    </row>
    <row r="91" s="97" customFormat="1" ht="26.1" customHeight="1" spans="1:7">
      <c r="A91" s="122" t="s">
        <v>117</v>
      </c>
      <c r="B91" s="119">
        <f>SUM(B92:B96)</f>
        <v>818.08</v>
      </c>
      <c r="C91" s="119">
        <f t="shared" si="5"/>
        <v>934.77</v>
      </c>
      <c r="D91" s="119">
        <f>SUM(D92:D96)</f>
        <v>818.08</v>
      </c>
      <c r="E91" s="119">
        <f>SUM(E92:E96)</f>
        <v>116.69</v>
      </c>
      <c r="F91" s="120">
        <f t="shared" si="4"/>
        <v>116.69</v>
      </c>
      <c r="G91" s="129"/>
    </row>
    <row r="92" s="98" customFormat="1" ht="21.95" hidden="1" customHeight="1" spans="1:7">
      <c r="A92" s="124" t="s">
        <v>79</v>
      </c>
      <c r="B92" s="125">
        <v>818.08</v>
      </c>
      <c r="C92" s="119">
        <f t="shared" si="5"/>
        <v>934.77</v>
      </c>
      <c r="D92" s="125">
        <v>818.08</v>
      </c>
      <c r="E92" s="125">
        <v>116.69</v>
      </c>
      <c r="F92" s="126">
        <f t="shared" si="4"/>
        <v>116.69</v>
      </c>
      <c r="G92" s="129" t="s">
        <v>118</v>
      </c>
    </row>
    <row r="93" s="98" customFormat="1" ht="21.95" hidden="1" customHeight="1" spans="1:7">
      <c r="A93" s="124"/>
      <c r="B93" s="125"/>
      <c r="C93" s="119">
        <f t="shared" si="5"/>
        <v>0</v>
      </c>
      <c r="D93" s="125"/>
      <c r="E93" s="125"/>
      <c r="F93" s="126">
        <f t="shared" si="4"/>
        <v>0</v>
      </c>
      <c r="G93" s="128"/>
    </row>
    <row r="94" s="98" customFormat="1" ht="21.95" hidden="1" customHeight="1" spans="1:7">
      <c r="A94" s="124"/>
      <c r="B94" s="125"/>
      <c r="C94" s="119">
        <f t="shared" si="5"/>
        <v>0</v>
      </c>
      <c r="D94" s="125"/>
      <c r="E94" s="125"/>
      <c r="F94" s="126">
        <f t="shared" si="4"/>
        <v>0</v>
      </c>
      <c r="G94" s="128"/>
    </row>
    <row r="95" s="98" customFormat="1" ht="21.95" hidden="1" customHeight="1" spans="1:7">
      <c r="A95" s="124"/>
      <c r="B95" s="125"/>
      <c r="C95" s="119">
        <f t="shared" si="5"/>
        <v>0</v>
      </c>
      <c r="D95" s="125"/>
      <c r="E95" s="125"/>
      <c r="F95" s="126">
        <f t="shared" si="4"/>
        <v>0</v>
      </c>
      <c r="G95" s="128"/>
    </row>
    <row r="96" s="98" customFormat="1" ht="21.95" hidden="1" customHeight="1" spans="1:7">
      <c r="A96" s="124"/>
      <c r="B96" s="125"/>
      <c r="C96" s="119">
        <f t="shared" si="5"/>
        <v>0</v>
      </c>
      <c r="D96" s="125"/>
      <c r="E96" s="125"/>
      <c r="F96" s="126">
        <f t="shared" si="4"/>
        <v>0</v>
      </c>
      <c r="G96" s="128"/>
    </row>
    <row r="97" s="97" customFormat="1" ht="21.95" customHeight="1" spans="1:7">
      <c r="A97" s="122" t="s">
        <v>119</v>
      </c>
      <c r="B97" s="119">
        <f>SUM(B98:B102)</f>
        <v>782.79</v>
      </c>
      <c r="C97" s="119">
        <f t="shared" si="5"/>
        <v>689.78</v>
      </c>
      <c r="D97" s="119">
        <f>SUM(D98:D102)</f>
        <v>689.78</v>
      </c>
      <c r="E97" s="119">
        <f>SUM(E98:E102)</f>
        <v>0</v>
      </c>
      <c r="F97" s="120">
        <f t="shared" si="4"/>
        <v>-93.01</v>
      </c>
      <c r="G97" s="129" t="s">
        <v>120</v>
      </c>
    </row>
    <row r="98" s="98" customFormat="1" ht="21.95" hidden="1" customHeight="1" spans="1:7">
      <c r="A98" s="124" t="s">
        <v>76</v>
      </c>
      <c r="B98" s="125">
        <v>652.93</v>
      </c>
      <c r="C98" s="119">
        <f t="shared" si="5"/>
        <v>652.93</v>
      </c>
      <c r="D98" s="125">
        <v>652.93</v>
      </c>
      <c r="E98" s="125"/>
      <c r="F98" s="126">
        <f t="shared" si="4"/>
        <v>0</v>
      </c>
      <c r="G98" s="128"/>
    </row>
    <row r="99" s="98" customFormat="1" ht="21.95" hidden="1" customHeight="1" spans="1:7">
      <c r="A99" s="124" t="s">
        <v>78</v>
      </c>
      <c r="B99" s="125">
        <v>36.85</v>
      </c>
      <c r="C99" s="119">
        <f t="shared" si="5"/>
        <v>36.85</v>
      </c>
      <c r="D99" s="125">
        <v>36.85</v>
      </c>
      <c r="E99" s="125"/>
      <c r="F99" s="126">
        <f t="shared" si="4"/>
        <v>0</v>
      </c>
      <c r="G99" s="128"/>
    </row>
    <row r="100" s="98" customFormat="1" ht="21.95" hidden="1" customHeight="1" spans="1:7">
      <c r="A100" s="124" t="s">
        <v>79</v>
      </c>
      <c r="B100" s="125"/>
      <c r="C100" s="119">
        <f t="shared" si="5"/>
        <v>0</v>
      </c>
      <c r="D100" s="125"/>
      <c r="E100" s="125"/>
      <c r="F100" s="126">
        <f t="shared" si="4"/>
        <v>0</v>
      </c>
      <c r="G100" s="128"/>
    </row>
    <row r="101" s="98" customFormat="1" ht="21.95" hidden="1" customHeight="1" spans="1:7">
      <c r="A101" s="124" t="s">
        <v>94</v>
      </c>
      <c r="B101" s="125">
        <v>76.71</v>
      </c>
      <c r="C101" s="119">
        <f t="shared" si="5"/>
        <v>0</v>
      </c>
      <c r="D101" s="125"/>
      <c r="E101" s="125"/>
      <c r="F101" s="126">
        <f t="shared" si="4"/>
        <v>-76.71</v>
      </c>
      <c r="G101" s="128"/>
    </row>
    <row r="102" s="98" customFormat="1" ht="21.95" hidden="1" customHeight="1" spans="1:7">
      <c r="A102" s="124" t="s">
        <v>86</v>
      </c>
      <c r="B102" s="125">
        <v>16.3</v>
      </c>
      <c r="C102" s="119">
        <f t="shared" si="5"/>
        <v>0</v>
      </c>
      <c r="D102" s="125"/>
      <c r="E102" s="125"/>
      <c r="F102" s="126">
        <f t="shared" si="4"/>
        <v>-16.3</v>
      </c>
      <c r="G102" s="128"/>
    </row>
    <row r="103" s="97" customFormat="1" ht="48" customHeight="1" spans="1:7">
      <c r="A103" s="122" t="s">
        <v>121</v>
      </c>
      <c r="B103" s="119">
        <f>SUM(B104:B107)</f>
        <v>1452.45</v>
      </c>
      <c r="C103" s="119">
        <f t="shared" si="5"/>
        <v>1353.57</v>
      </c>
      <c r="D103" s="119">
        <f>SUM(D104:D107)</f>
        <v>1353.57</v>
      </c>
      <c r="E103" s="119">
        <f>SUM(E104:E107)</f>
        <v>0</v>
      </c>
      <c r="F103" s="120">
        <f t="shared" si="4"/>
        <v>-98.8799999999999</v>
      </c>
      <c r="G103" s="129" t="s">
        <v>122</v>
      </c>
    </row>
    <row r="104" s="98" customFormat="1" ht="21.95" hidden="1" customHeight="1" spans="1:7">
      <c r="A104" s="124" t="s">
        <v>76</v>
      </c>
      <c r="B104" s="125">
        <v>822.87</v>
      </c>
      <c r="C104" s="119">
        <f t="shared" si="5"/>
        <v>822.87</v>
      </c>
      <c r="D104" s="125">
        <v>822.87</v>
      </c>
      <c r="E104" s="125"/>
      <c r="F104" s="126">
        <f t="shared" si="4"/>
        <v>0</v>
      </c>
      <c r="G104" s="129"/>
    </row>
    <row r="105" s="98" customFormat="1" ht="21.95" hidden="1" customHeight="1" spans="1:7">
      <c r="A105" s="124" t="s">
        <v>79</v>
      </c>
      <c r="B105" s="125">
        <v>629.58</v>
      </c>
      <c r="C105" s="119">
        <f t="shared" si="5"/>
        <v>530.7</v>
      </c>
      <c r="D105" s="125">
        <v>530.7</v>
      </c>
      <c r="E105" s="125"/>
      <c r="F105" s="126">
        <f t="shared" si="4"/>
        <v>-98.88</v>
      </c>
      <c r="G105" s="128" t="s">
        <v>123</v>
      </c>
    </row>
    <row r="106" s="98" customFormat="1" ht="21.95" hidden="1" customHeight="1" spans="1:7">
      <c r="A106" s="124"/>
      <c r="B106" s="125"/>
      <c r="C106" s="119">
        <f t="shared" si="5"/>
        <v>0</v>
      </c>
      <c r="D106" s="125"/>
      <c r="E106" s="125"/>
      <c r="F106" s="126">
        <f t="shared" si="4"/>
        <v>0</v>
      </c>
      <c r="G106" s="128"/>
    </row>
    <row r="107" s="98" customFormat="1" ht="21.95" hidden="1" customHeight="1" spans="1:7">
      <c r="A107" s="124"/>
      <c r="B107" s="125"/>
      <c r="C107" s="119">
        <f t="shared" si="5"/>
        <v>0</v>
      </c>
      <c r="D107" s="125"/>
      <c r="E107" s="125"/>
      <c r="F107" s="126">
        <f t="shared" si="4"/>
        <v>0</v>
      </c>
      <c r="G107" s="128"/>
    </row>
    <row r="108" s="97" customFormat="1" ht="21.95" customHeight="1" spans="1:7">
      <c r="A108" s="122" t="s">
        <v>124</v>
      </c>
      <c r="B108" s="119">
        <f>SUM(B109:B112)</f>
        <v>600</v>
      </c>
      <c r="C108" s="119">
        <f t="shared" si="5"/>
        <v>0</v>
      </c>
      <c r="D108" s="119">
        <f>SUM(D109:D111)</f>
        <v>0</v>
      </c>
      <c r="E108" s="119">
        <f>SUM(E109:E112)</f>
        <v>0</v>
      </c>
      <c r="F108" s="120">
        <f t="shared" si="4"/>
        <v>-600</v>
      </c>
      <c r="G108" s="128" t="s">
        <v>125</v>
      </c>
    </row>
    <row r="109" s="98" customFormat="1" ht="21.95" hidden="1" customHeight="1" spans="1:7">
      <c r="A109" s="122" t="s">
        <v>74</v>
      </c>
      <c r="B109" s="125">
        <v>600</v>
      </c>
      <c r="C109" s="119">
        <f t="shared" si="5"/>
        <v>0</v>
      </c>
      <c r="D109" s="125"/>
      <c r="E109" s="125"/>
      <c r="F109" s="126">
        <f t="shared" si="4"/>
        <v>-600</v>
      </c>
      <c r="G109" s="128"/>
    </row>
    <row r="110" s="98" customFormat="1" ht="21.95" hidden="1" customHeight="1" spans="1:7">
      <c r="A110" s="124"/>
      <c r="B110" s="125"/>
      <c r="C110" s="119">
        <f t="shared" si="5"/>
        <v>0</v>
      </c>
      <c r="D110" s="125"/>
      <c r="E110" s="125"/>
      <c r="F110" s="126">
        <f t="shared" si="4"/>
        <v>0</v>
      </c>
      <c r="G110" s="128"/>
    </row>
    <row r="111" s="98" customFormat="1" ht="21.95" hidden="1" customHeight="1" spans="1:7">
      <c r="A111" s="124"/>
      <c r="B111" s="125"/>
      <c r="C111" s="119">
        <f t="shared" si="5"/>
        <v>0</v>
      </c>
      <c r="D111" s="125"/>
      <c r="E111" s="125"/>
      <c r="F111" s="126">
        <f t="shared" si="4"/>
        <v>0</v>
      </c>
      <c r="G111" s="128"/>
    </row>
    <row r="112" s="98" customFormat="1" ht="21.95" hidden="1" customHeight="1" spans="1:7">
      <c r="A112" s="124"/>
      <c r="B112" s="125"/>
      <c r="C112" s="119">
        <f t="shared" si="5"/>
        <v>0</v>
      </c>
      <c r="D112" s="125"/>
      <c r="E112" s="125"/>
      <c r="F112" s="126">
        <f t="shared" si="4"/>
        <v>0</v>
      </c>
      <c r="G112" s="128"/>
    </row>
    <row r="113" s="97" customFormat="1" ht="33.95" customHeight="1" spans="1:7">
      <c r="A113" s="122" t="s">
        <v>126</v>
      </c>
      <c r="B113" s="119">
        <f>SUM(B114:B116)</f>
        <v>343</v>
      </c>
      <c r="C113" s="119">
        <f t="shared" si="5"/>
        <v>343</v>
      </c>
      <c r="D113" s="119">
        <f>SUM(D114:D116)</f>
        <v>343</v>
      </c>
      <c r="E113" s="119">
        <f>SUM(E114:E116)</f>
        <v>0</v>
      </c>
      <c r="F113" s="120">
        <f t="shared" si="4"/>
        <v>0</v>
      </c>
      <c r="G113" s="129"/>
    </row>
    <row r="114" s="98" customFormat="1" ht="21.95" hidden="1" customHeight="1" spans="1:7">
      <c r="A114" s="122" t="s">
        <v>74</v>
      </c>
      <c r="B114" s="125">
        <v>343</v>
      </c>
      <c r="C114" s="119">
        <f t="shared" si="5"/>
        <v>343</v>
      </c>
      <c r="D114" s="125">
        <v>343</v>
      </c>
      <c r="E114" s="125"/>
      <c r="F114" s="125">
        <f t="shared" si="4"/>
        <v>0</v>
      </c>
      <c r="G114" s="128"/>
    </row>
    <row r="115" s="98" customFormat="1" ht="21.95" hidden="1" customHeight="1" spans="1:7">
      <c r="A115" s="124"/>
      <c r="B115" s="125"/>
      <c r="C115" s="119">
        <f t="shared" si="5"/>
        <v>0</v>
      </c>
      <c r="D115" s="125"/>
      <c r="E115" s="125"/>
      <c r="F115" s="125">
        <f t="shared" si="4"/>
        <v>0</v>
      </c>
      <c r="G115" s="128"/>
    </row>
    <row r="116" s="98" customFormat="1" ht="21.95" hidden="1" customHeight="1" spans="1:7">
      <c r="A116" s="124"/>
      <c r="B116" s="125"/>
      <c r="C116" s="119">
        <f t="shared" si="5"/>
        <v>0</v>
      </c>
      <c r="D116" s="125"/>
      <c r="E116" s="125"/>
      <c r="F116" s="125">
        <f t="shared" si="4"/>
        <v>0</v>
      </c>
      <c r="G116" s="128"/>
    </row>
    <row r="117" s="97" customFormat="1" ht="21.95" customHeight="1" spans="1:7">
      <c r="A117" s="122" t="s">
        <v>127</v>
      </c>
      <c r="B117" s="119">
        <f>SUM(B118:B119)</f>
        <v>7</v>
      </c>
      <c r="C117" s="119">
        <f t="shared" si="5"/>
        <v>7</v>
      </c>
      <c r="D117" s="119">
        <f>SUM(D118:D123)</f>
        <v>7</v>
      </c>
      <c r="E117" s="119">
        <f>SUM(E118:E123)</f>
        <v>0</v>
      </c>
      <c r="F117" s="119">
        <f t="shared" si="4"/>
        <v>0</v>
      </c>
      <c r="G117" s="129"/>
    </row>
    <row r="118" s="98" customFormat="1" ht="21.95" hidden="1" customHeight="1" spans="1:7">
      <c r="A118" s="140" t="s">
        <v>76</v>
      </c>
      <c r="B118" s="125"/>
      <c r="C118" s="119">
        <f t="shared" si="5"/>
        <v>0</v>
      </c>
      <c r="D118" s="125"/>
      <c r="E118" s="125"/>
      <c r="F118" s="125">
        <f t="shared" si="4"/>
        <v>0</v>
      </c>
      <c r="G118" s="141"/>
    </row>
    <row r="119" s="98" customFormat="1" ht="21.95" hidden="1" customHeight="1" spans="1:7">
      <c r="A119" s="140" t="s">
        <v>94</v>
      </c>
      <c r="B119" s="125">
        <v>7</v>
      </c>
      <c r="C119" s="119">
        <f t="shared" si="5"/>
        <v>7</v>
      </c>
      <c r="D119" s="125">
        <v>7</v>
      </c>
      <c r="E119" s="125"/>
      <c r="F119" s="125">
        <f t="shared" si="4"/>
        <v>0</v>
      </c>
      <c r="G119" s="141"/>
    </row>
    <row r="120" s="98" customFormat="1" ht="21.95" hidden="1" customHeight="1" spans="1:7">
      <c r="A120" s="140"/>
      <c r="B120" s="125"/>
      <c r="C120" s="119">
        <f t="shared" si="5"/>
        <v>0</v>
      </c>
      <c r="D120" s="125"/>
      <c r="E120" s="125"/>
      <c r="F120" s="125">
        <f t="shared" si="4"/>
        <v>0</v>
      </c>
      <c r="G120" s="141"/>
    </row>
    <row r="121" s="98" customFormat="1" ht="21.95" hidden="1" customHeight="1" spans="1:7">
      <c r="A121" s="142"/>
      <c r="B121" s="119"/>
      <c r="C121" s="119">
        <f t="shared" si="5"/>
        <v>0</v>
      </c>
      <c r="D121" s="119"/>
      <c r="E121" s="119"/>
      <c r="F121" s="125">
        <f t="shared" si="4"/>
        <v>0</v>
      </c>
      <c r="G121" s="141"/>
    </row>
    <row r="122" s="98" customFormat="1" ht="21.95" hidden="1" customHeight="1" spans="1:7">
      <c r="A122" s="143"/>
      <c r="B122" s="125"/>
      <c r="C122" s="119">
        <f t="shared" si="5"/>
        <v>0</v>
      </c>
      <c r="D122" s="125"/>
      <c r="E122" s="125"/>
      <c r="F122" s="125">
        <f t="shared" si="4"/>
        <v>0</v>
      </c>
      <c r="G122" s="141"/>
    </row>
    <row r="123" s="98" customFormat="1" ht="21.95" hidden="1" customHeight="1" spans="1:7">
      <c r="A123" s="143"/>
      <c r="B123" s="125"/>
      <c r="C123" s="119">
        <f t="shared" si="5"/>
        <v>0</v>
      </c>
      <c r="D123" s="125"/>
      <c r="E123" s="125"/>
      <c r="F123" s="125">
        <f t="shared" si="4"/>
        <v>0</v>
      </c>
      <c r="G123" s="141"/>
    </row>
    <row r="124" spans="2:6">
      <c r="B124" s="144"/>
      <c r="C124" s="144"/>
      <c r="D124" s="144"/>
      <c r="E124" s="144"/>
      <c r="F124" s="144"/>
    </row>
    <row r="125" spans="2:6">
      <c r="B125" s="144"/>
      <c r="C125" s="144"/>
      <c r="D125" s="144"/>
      <c r="E125" s="144"/>
      <c r="F125" s="144"/>
    </row>
    <row r="126" spans="2:6">
      <c r="B126" s="144"/>
      <c r="C126" s="144"/>
      <c r="D126" s="144"/>
      <c r="E126" s="144"/>
      <c r="F126" s="144"/>
    </row>
    <row r="127" spans="2:6">
      <c r="B127" s="144"/>
      <c r="C127" s="144"/>
      <c r="D127" s="144"/>
      <c r="E127" s="144"/>
      <c r="F127" s="144"/>
    </row>
    <row r="128" spans="2:6">
      <c r="B128" s="144"/>
      <c r="C128" s="144"/>
      <c r="D128" s="144"/>
      <c r="E128" s="144"/>
      <c r="F128" s="144"/>
    </row>
    <row r="129" spans="2:6">
      <c r="B129" s="144"/>
      <c r="C129" s="144"/>
      <c r="D129" s="144"/>
      <c r="E129" s="144"/>
      <c r="F129" s="144"/>
    </row>
    <row r="130" spans="2:6">
      <c r="B130" s="144"/>
      <c r="C130" s="144"/>
      <c r="D130" s="144"/>
      <c r="E130" s="144"/>
      <c r="F130" s="144"/>
    </row>
    <row r="131" spans="2:6">
      <c r="B131" s="144"/>
      <c r="C131" s="144"/>
      <c r="D131" s="144"/>
      <c r="E131" s="144"/>
      <c r="F131" s="144"/>
    </row>
    <row r="132" spans="2:6">
      <c r="B132" s="144"/>
      <c r="C132" s="144"/>
      <c r="D132" s="144"/>
      <c r="E132" s="144"/>
      <c r="F132" s="144"/>
    </row>
    <row r="133" spans="2:6">
      <c r="B133" s="144"/>
      <c r="C133" s="144"/>
      <c r="D133" s="144"/>
      <c r="E133" s="144"/>
      <c r="F133" s="144"/>
    </row>
    <row r="134" spans="2:6">
      <c r="B134" s="144"/>
      <c r="C134" s="144"/>
      <c r="D134" s="144"/>
      <c r="E134" s="144"/>
      <c r="F134" s="144"/>
    </row>
    <row r="135" spans="2:6">
      <c r="B135" s="144"/>
      <c r="C135" s="144"/>
      <c r="D135" s="144"/>
      <c r="E135" s="144"/>
      <c r="F135" s="144"/>
    </row>
    <row r="136" spans="2:6">
      <c r="B136" s="144"/>
      <c r="C136" s="144"/>
      <c r="D136" s="144"/>
      <c r="E136" s="144"/>
      <c r="F136" s="144"/>
    </row>
    <row r="137" spans="2:6">
      <c r="B137" s="144"/>
      <c r="C137" s="144"/>
      <c r="D137" s="144"/>
      <c r="E137" s="144"/>
      <c r="F137" s="144"/>
    </row>
    <row r="138" spans="2:6">
      <c r="B138" s="144"/>
      <c r="C138" s="144"/>
      <c r="D138" s="144"/>
      <c r="E138" s="144"/>
      <c r="F138" s="144"/>
    </row>
    <row r="139" spans="2:6">
      <c r="B139" s="144"/>
      <c r="C139" s="144"/>
      <c r="D139" s="144"/>
      <c r="E139" s="144"/>
      <c r="F139" s="144"/>
    </row>
    <row r="140" spans="2:6">
      <c r="B140" s="144"/>
      <c r="C140" s="144"/>
      <c r="D140" s="144"/>
      <c r="E140" s="144"/>
      <c r="F140" s="144"/>
    </row>
    <row r="141" spans="2:6">
      <c r="B141" s="144"/>
      <c r="C141" s="144"/>
      <c r="D141" s="144"/>
      <c r="E141" s="144"/>
      <c r="F141" s="144"/>
    </row>
    <row r="142" spans="2:6">
      <c r="B142" s="144"/>
      <c r="C142" s="144"/>
      <c r="D142" s="144"/>
      <c r="E142" s="144"/>
      <c r="F142" s="144"/>
    </row>
    <row r="143" spans="2:6">
      <c r="B143" s="144"/>
      <c r="C143" s="144"/>
      <c r="D143" s="144"/>
      <c r="E143" s="144"/>
      <c r="F143" s="144"/>
    </row>
    <row r="144" spans="2:6">
      <c r="B144" s="144"/>
      <c r="C144" s="144"/>
      <c r="D144" s="144"/>
      <c r="E144" s="144"/>
      <c r="F144" s="144"/>
    </row>
    <row r="145" spans="2:6">
      <c r="B145" s="145"/>
      <c r="C145" s="145"/>
      <c r="D145" s="146"/>
      <c r="E145" s="145"/>
      <c r="F145" s="146"/>
    </row>
    <row r="146" spans="2:6">
      <c r="B146" s="145"/>
      <c r="C146" s="145"/>
      <c r="D146" s="146"/>
      <c r="E146" s="145"/>
      <c r="F146" s="146"/>
    </row>
    <row r="147" spans="2:6">
      <c r="B147" s="145"/>
      <c r="C147" s="145"/>
      <c r="D147" s="146"/>
      <c r="E147" s="145"/>
      <c r="F147" s="146"/>
    </row>
    <row r="148" spans="2:6">
      <c r="B148" s="145"/>
      <c r="C148" s="145"/>
      <c r="D148" s="146"/>
      <c r="E148" s="145"/>
      <c r="F148" s="146"/>
    </row>
    <row r="149" spans="2:6">
      <c r="B149" s="145"/>
      <c r="C149" s="145"/>
      <c r="D149" s="146"/>
      <c r="E149" s="145"/>
      <c r="F149" s="146"/>
    </row>
    <row r="150" spans="2:6">
      <c r="B150" s="145"/>
      <c r="C150" s="145"/>
      <c r="D150" s="146"/>
      <c r="E150" s="145"/>
      <c r="F150" s="146"/>
    </row>
    <row r="151" spans="2:6">
      <c r="B151" s="145"/>
      <c r="C151" s="145"/>
      <c r="D151" s="146"/>
      <c r="E151" s="145"/>
      <c r="F151" s="146"/>
    </row>
    <row r="152" spans="2:6">
      <c r="B152" s="145"/>
      <c r="C152" s="145"/>
      <c r="D152" s="146"/>
      <c r="E152" s="145"/>
      <c r="F152" s="146"/>
    </row>
    <row r="153" spans="2:6">
      <c r="B153" s="145"/>
      <c r="C153" s="145"/>
      <c r="D153" s="146"/>
      <c r="E153" s="145"/>
      <c r="F153" s="146"/>
    </row>
    <row r="154" spans="2:6">
      <c r="B154" s="145"/>
      <c r="C154" s="145"/>
      <c r="D154" s="146"/>
      <c r="E154" s="145"/>
      <c r="F154" s="146"/>
    </row>
    <row r="155" spans="2:6">
      <c r="B155" s="145"/>
      <c r="C155" s="145"/>
      <c r="D155" s="146"/>
      <c r="E155" s="145"/>
      <c r="F155" s="146"/>
    </row>
    <row r="156" spans="2:6">
      <c r="B156" s="145"/>
      <c r="C156" s="145"/>
      <c r="D156" s="146"/>
      <c r="E156" s="145"/>
      <c r="F156" s="146"/>
    </row>
    <row r="157" spans="2:6">
      <c r="B157" s="145"/>
      <c r="C157" s="145"/>
      <c r="D157" s="146"/>
      <c r="E157" s="145"/>
      <c r="F157" s="146"/>
    </row>
    <row r="158" spans="2:6">
      <c r="B158" s="145"/>
      <c r="C158" s="145"/>
      <c r="D158" s="146"/>
      <c r="E158" s="145"/>
      <c r="F158" s="146"/>
    </row>
    <row r="159" spans="2:6">
      <c r="B159" s="145"/>
      <c r="C159" s="145"/>
      <c r="D159" s="146"/>
      <c r="E159" s="145"/>
      <c r="F159" s="146"/>
    </row>
    <row r="160" spans="2:6">
      <c r="B160" s="145"/>
      <c r="C160" s="145"/>
      <c r="D160" s="146"/>
      <c r="E160" s="145"/>
      <c r="F160" s="146"/>
    </row>
    <row r="161" spans="2:6">
      <c r="B161" s="145"/>
      <c r="C161" s="145"/>
      <c r="D161" s="146"/>
      <c r="E161" s="145"/>
      <c r="F161" s="146"/>
    </row>
    <row r="162" spans="2:6">
      <c r="B162" s="145"/>
      <c r="C162" s="145"/>
      <c r="D162" s="146"/>
      <c r="E162" s="145"/>
      <c r="F162" s="146"/>
    </row>
    <row r="163" spans="2:6">
      <c r="B163" s="145"/>
      <c r="C163" s="145"/>
      <c r="D163" s="146"/>
      <c r="E163" s="145"/>
      <c r="F163" s="146"/>
    </row>
    <row r="164" spans="2:6">
      <c r="B164" s="145"/>
      <c r="C164" s="145"/>
      <c r="D164" s="146"/>
      <c r="E164" s="145"/>
      <c r="F164" s="146"/>
    </row>
    <row r="165" spans="2:6">
      <c r="B165" s="145"/>
      <c r="C165" s="145"/>
      <c r="D165" s="146"/>
      <c r="E165" s="145"/>
      <c r="F165" s="146"/>
    </row>
    <row r="166" spans="2:6">
      <c r="B166" s="145"/>
      <c r="C166" s="145"/>
      <c r="D166" s="146"/>
      <c r="E166" s="145"/>
      <c r="F166" s="146"/>
    </row>
    <row r="167" spans="2:6">
      <c r="B167" s="145"/>
      <c r="C167" s="145"/>
      <c r="D167" s="146"/>
      <c r="E167" s="145"/>
      <c r="F167" s="146"/>
    </row>
    <row r="168" spans="2:6">
      <c r="B168" s="145"/>
      <c r="C168" s="145"/>
      <c r="D168" s="146"/>
      <c r="E168" s="145"/>
      <c r="F168" s="146"/>
    </row>
  </sheetData>
  <autoFilter xmlns:etc="http://www.wps.cn/officeDocument/2017/etCustomData" ref="A1:A168" etc:filterBottomFollowUsedRange="0">
    <extLst/>
  </autoFilter>
  <mergeCells count="7">
    <mergeCell ref="A1:F1"/>
    <mergeCell ref="A2:G2"/>
    <mergeCell ref="C4:E4"/>
    <mergeCell ref="A4:A5"/>
    <mergeCell ref="B4:B5"/>
    <mergeCell ref="F4:F5"/>
    <mergeCell ref="G4:G5"/>
  </mergeCells>
  <printOptions horizontalCentered="1" verticalCentered="1"/>
  <pageMargins left="0.747916666666667" right="0.747916666666667" top="0.984027777777778" bottom="0.984027777777778" header="0.511805555555556" footer="0.511805555555556"/>
  <pageSetup paperSize="9" scale="75"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workbookViewId="0">
      <selection activeCell="L15" sqref="L15"/>
    </sheetView>
  </sheetViews>
  <sheetFormatPr defaultColWidth="9" defaultRowHeight="13.5" outlineLevelCol="7"/>
  <cols>
    <col min="1" max="1" width="22.125" customWidth="1"/>
    <col min="2" max="2" width="10.7583333333333" customWidth="1"/>
    <col min="3" max="3" width="10.125" customWidth="1"/>
    <col min="4" max="4" width="9.375" customWidth="1"/>
    <col min="5" max="5" width="21.625" customWidth="1"/>
    <col min="6" max="7" width="10.2583333333333" customWidth="1"/>
    <col min="8" max="8" width="9.875" customWidth="1"/>
  </cols>
  <sheetData>
    <row r="1" ht="14.25" spans="1:8">
      <c r="A1" s="69" t="s">
        <v>128</v>
      </c>
      <c r="B1" s="69"/>
      <c r="C1" s="69"/>
      <c r="D1" s="69"/>
      <c r="E1" s="70"/>
      <c r="F1" s="70"/>
      <c r="G1" s="70"/>
      <c r="H1" s="70"/>
    </row>
    <row r="2" ht="22.5" spans="1:8">
      <c r="A2" s="71" t="s">
        <v>129</v>
      </c>
      <c r="B2" s="71"/>
      <c r="C2" s="71"/>
      <c r="D2" s="71"/>
      <c r="E2" s="71"/>
      <c r="F2" s="71"/>
      <c r="G2" s="71"/>
      <c r="H2" s="71"/>
    </row>
    <row r="3" ht="21" customHeight="1" spans="1:8">
      <c r="A3" s="70"/>
      <c r="B3" s="70"/>
      <c r="C3" s="70"/>
      <c r="D3" s="70"/>
      <c r="E3" s="70"/>
      <c r="F3" s="70"/>
      <c r="G3" s="70"/>
      <c r="H3" s="72" t="s">
        <v>6</v>
      </c>
    </row>
    <row r="4" ht="21" customHeight="1" spans="1:8">
      <c r="A4" s="73" t="s">
        <v>130</v>
      </c>
      <c r="B4" s="73"/>
      <c r="C4" s="73"/>
      <c r="D4" s="73"/>
      <c r="E4" s="73" t="s">
        <v>131</v>
      </c>
      <c r="F4" s="73"/>
      <c r="G4" s="73"/>
      <c r="H4" s="73"/>
    </row>
    <row r="5" ht="36" customHeight="1" spans="1:8">
      <c r="A5" s="74"/>
      <c r="B5" s="44" t="s">
        <v>132</v>
      </c>
      <c r="C5" s="45" t="s">
        <v>133</v>
      </c>
      <c r="D5" s="53" t="s">
        <v>134</v>
      </c>
      <c r="E5" s="74"/>
      <c r="F5" s="44" t="s">
        <v>132</v>
      </c>
      <c r="G5" s="45" t="s">
        <v>133</v>
      </c>
      <c r="H5" s="53" t="s">
        <v>134</v>
      </c>
    </row>
    <row r="6" ht="21" customHeight="1" spans="1:8">
      <c r="A6" s="75" t="s">
        <v>135</v>
      </c>
      <c r="B6" s="76">
        <v>48000</v>
      </c>
      <c r="C6" s="76">
        <v>51500</v>
      </c>
      <c r="D6" s="76">
        <f>C6-B6</f>
        <v>3500</v>
      </c>
      <c r="E6" s="75" t="s">
        <v>136</v>
      </c>
      <c r="F6" s="76">
        <v>137692</v>
      </c>
      <c r="G6" s="76">
        <v>129092</v>
      </c>
      <c r="H6" s="76">
        <f>G6-F6</f>
        <v>-8600</v>
      </c>
    </row>
    <row r="7" ht="21" customHeight="1" spans="1:8">
      <c r="A7" s="58" t="s">
        <v>137</v>
      </c>
      <c r="B7" s="76">
        <f>SUM(B8,B12,B15,B16,B17,B22,B23,B24,B25)</f>
        <v>128067</v>
      </c>
      <c r="C7" s="76">
        <f>SUM(C8,C12,C15,C16,C17,C22,C23,C24,C25)</f>
        <v>128067</v>
      </c>
      <c r="D7" s="76">
        <f>C7-B7</f>
        <v>0</v>
      </c>
      <c r="E7" s="58" t="s">
        <v>138</v>
      </c>
      <c r="F7" s="76"/>
      <c r="G7" s="76"/>
      <c r="H7" s="76">
        <f>G7-F7</f>
        <v>0</v>
      </c>
    </row>
    <row r="8" ht="21" customHeight="1" spans="1:8">
      <c r="A8" s="77" t="s">
        <v>139</v>
      </c>
      <c r="B8" s="78">
        <f>SUM(B9:B11)</f>
        <v>81349</v>
      </c>
      <c r="C8" s="78">
        <f>SUM(C9:C11)</f>
        <v>81349</v>
      </c>
      <c r="D8" s="78">
        <f>SUM(D9:D11)</f>
        <v>0</v>
      </c>
      <c r="E8" s="79" t="s">
        <v>140</v>
      </c>
      <c r="F8" s="80"/>
      <c r="G8" s="78"/>
      <c r="H8" s="78">
        <f t="shared" ref="H8" si="0">G8-F8</f>
        <v>0</v>
      </c>
    </row>
    <row r="9" ht="21" customHeight="1" spans="1:8">
      <c r="A9" s="77" t="s">
        <v>141</v>
      </c>
      <c r="B9" s="78">
        <v>5349</v>
      </c>
      <c r="C9" s="81">
        <v>5349</v>
      </c>
      <c r="D9" s="78"/>
      <c r="E9" s="82"/>
      <c r="F9" s="78"/>
      <c r="G9" s="78"/>
      <c r="H9" s="78"/>
    </row>
    <row r="10" ht="21" customHeight="1" spans="1:8">
      <c r="A10" s="83" t="s">
        <v>142</v>
      </c>
      <c r="B10" s="78">
        <v>66000</v>
      </c>
      <c r="C10" s="78">
        <v>66000</v>
      </c>
      <c r="D10" s="78">
        <f t="shared" ref="D10:D11" si="1">C10-B10</f>
        <v>0</v>
      </c>
      <c r="E10" s="82"/>
      <c r="F10" s="78"/>
      <c r="G10" s="78"/>
      <c r="H10" s="78"/>
    </row>
    <row r="11" ht="21" customHeight="1" spans="1:8">
      <c r="A11" s="84" t="s">
        <v>143</v>
      </c>
      <c r="B11" s="78">
        <v>10000</v>
      </c>
      <c r="C11" s="78">
        <v>10000</v>
      </c>
      <c r="D11" s="78">
        <f t="shared" si="1"/>
        <v>0</v>
      </c>
      <c r="E11" s="82" t="s">
        <v>2</v>
      </c>
      <c r="F11" s="78"/>
      <c r="G11" s="78"/>
      <c r="H11" s="78"/>
    </row>
    <row r="12" ht="21" customHeight="1" spans="1:8">
      <c r="A12" s="85" t="s">
        <v>144</v>
      </c>
      <c r="B12" s="78">
        <f t="shared" ref="B12:C12" si="2">SUM(B13:B14)</f>
        <v>0</v>
      </c>
      <c r="C12" s="78">
        <f t="shared" si="2"/>
        <v>0</v>
      </c>
      <c r="D12" s="78"/>
      <c r="E12" s="82" t="s">
        <v>145</v>
      </c>
      <c r="F12" s="78">
        <f t="shared" ref="F12:G12" si="3">SUM(F13:F14)</f>
        <v>25000</v>
      </c>
      <c r="G12" s="78">
        <f t="shared" si="3"/>
        <v>25000</v>
      </c>
      <c r="H12" s="78"/>
    </row>
    <row r="13" ht="21" customHeight="1" spans="1:8">
      <c r="A13" s="85" t="s">
        <v>146</v>
      </c>
      <c r="B13" s="78"/>
      <c r="C13" s="78"/>
      <c r="D13" s="78"/>
      <c r="E13" s="82" t="s">
        <v>147</v>
      </c>
      <c r="F13" s="78">
        <v>25000</v>
      </c>
      <c r="G13" s="78">
        <v>25000</v>
      </c>
      <c r="H13" s="78"/>
    </row>
    <row r="14" ht="21" customHeight="1" spans="1:8">
      <c r="A14" s="85" t="s">
        <v>148</v>
      </c>
      <c r="B14" s="78"/>
      <c r="C14" s="78"/>
      <c r="D14" s="78"/>
      <c r="E14" s="82" t="s">
        <v>149</v>
      </c>
      <c r="F14" s="78"/>
      <c r="G14" s="78"/>
      <c r="H14" s="78"/>
    </row>
    <row r="15" ht="30" customHeight="1" spans="1:8">
      <c r="A15" s="85" t="s">
        <v>150</v>
      </c>
      <c r="B15" s="78"/>
      <c r="C15" s="78"/>
      <c r="D15" s="78"/>
      <c r="E15" s="82" t="s">
        <v>151</v>
      </c>
      <c r="F15" s="78"/>
      <c r="G15" s="78"/>
      <c r="H15" s="78"/>
    </row>
    <row r="16" ht="21" customHeight="1" spans="1:8">
      <c r="A16" s="83" t="s">
        <v>152</v>
      </c>
      <c r="B16" s="78">
        <v>46718</v>
      </c>
      <c r="C16" s="78">
        <v>46718</v>
      </c>
      <c r="D16" s="78">
        <f>C16-B16</f>
        <v>0</v>
      </c>
      <c r="E16" s="86" t="s">
        <v>153</v>
      </c>
      <c r="F16" s="78"/>
      <c r="G16" s="78"/>
      <c r="H16" s="78">
        <f t="shared" ref="H16" si="4">G16-F16</f>
        <v>0</v>
      </c>
    </row>
    <row r="17" ht="21" customHeight="1" spans="1:8">
      <c r="A17" s="83" t="s">
        <v>154</v>
      </c>
      <c r="B17" s="78">
        <f t="shared" ref="B17:D17" si="5">SUM(B18,B20:B21)</f>
        <v>0</v>
      </c>
      <c r="C17" s="78"/>
      <c r="D17" s="78">
        <f t="shared" si="5"/>
        <v>0</v>
      </c>
      <c r="E17" s="86" t="s">
        <v>155</v>
      </c>
      <c r="F17" s="87"/>
      <c r="G17" s="78"/>
      <c r="H17" s="78"/>
    </row>
    <row r="18" ht="27.95" customHeight="1" spans="1:8">
      <c r="A18" s="83" t="s">
        <v>156</v>
      </c>
      <c r="B18" s="78"/>
      <c r="C18" s="78"/>
      <c r="D18" s="78">
        <f>C18-B18</f>
        <v>0</v>
      </c>
      <c r="E18" s="83" t="s">
        <v>157</v>
      </c>
      <c r="F18" s="78"/>
      <c r="G18" s="78"/>
      <c r="H18" s="78"/>
    </row>
    <row r="19" ht="33" customHeight="1" spans="1:8">
      <c r="A19" s="85" t="s">
        <v>158</v>
      </c>
      <c r="B19" s="78"/>
      <c r="C19" s="78"/>
      <c r="D19" s="78"/>
      <c r="E19" s="57" t="s">
        <v>159</v>
      </c>
      <c r="F19" s="78"/>
      <c r="G19" s="78"/>
      <c r="H19" s="78"/>
    </row>
    <row r="20" ht="33" customHeight="1" spans="1:8">
      <c r="A20" s="83" t="s">
        <v>160</v>
      </c>
      <c r="B20" s="78"/>
      <c r="C20" s="78"/>
      <c r="D20" s="78"/>
      <c r="E20" s="82" t="s">
        <v>161</v>
      </c>
      <c r="F20" s="78">
        <v>13342</v>
      </c>
      <c r="G20" s="78">
        <v>25442</v>
      </c>
      <c r="H20" s="78">
        <f t="shared" ref="H20" si="6">G20-F20</f>
        <v>12100</v>
      </c>
    </row>
    <row r="21" ht="21" customHeight="1" spans="1:8">
      <c r="A21" s="83" t="s">
        <v>162</v>
      </c>
      <c r="B21" s="78"/>
      <c r="C21" s="78"/>
      <c r="D21" s="78">
        <f>C21-B21</f>
        <v>0</v>
      </c>
      <c r="E21" s="82"/>
      <c r="F21" s="78"/>
      <c r="G21" s="78"/>
      <c r="H21" s="78"/>
    </row>
    <row r="22" ht="21" customHeight="1" spans="1:8">
      <c r="A22" s="83" t="s">
        <v>163</v>
      </c>
      <c r="B22" s="78"/>
      <c r="C22" s="78"/>
      <c r="D22" s="78"/>
      <c r="E22" s="82"/>
      <c r="F22" s="78"/>
      <c r="G22" s="78"/>
      <c r="H22" s="78"/>
    </row>
    <row r="23" ht="33" customHeight="1" spans="1:8">
      <c r="A23" s="83" t="s">
        <v>164</v>
      </c>
      <c r="B23" s="78"/>
      <c r="C23" s="78"/>
      <c r="D23" s="78">
        <f>C23-B23</f>
        <v>0</v>
      </c>
      <c r="E23" s="88"/>
      <c r="F23" s="78"/>
      <c r="G23" s="78"/>
      <c r="H23" s="78"/>
    </row>
    <row r="24" ht="21" customHeight="1" spans="1:8">
      <c r="A24" s="83" t="s">
        <v>165</v>
      </c>
      <c r="B24" s="78"/>
      <c r="C24" s="78"/>
      <c r="D24" s="78"/>
      <c r="E24" s="89" t="s">
        <v>166</v>
      </c>
      <c r="F24" s="90">
        <f>SUM(F25)</f>
        <v>33</v>
      </c>
      <c r="G24" s="90">
        <f>SUM(G25)</f>
        <v>33</v>
      </c>
      <c r="H24" s="78"/>
    </row>
    <row r="25" ht="30" customHeight="1" spans="1:8">
      <c r="A25" s="83" t="s">
        <v>167</v>
      </c>
      <c r="B25" s="78"/>
      <c r="C25" s="78"/>
      <c r="D25" s="78">
        <f>C25-B25</f>
        <v>0</v>
      </c>
      <c r="E25" s="83" t="s">
        <v>168</v>
      </c>
      <c r="F25" s="87">
        <v>33</v>
      </c>
      <c r="G25" s="78">
        <v>33</v>
      </c>
      <c r="H25" s="78">
        <f t="shared" ref="H25" si="7">G25-F25</f>
        <v>0</v>
      </c>
    </row>
    <row r="26" ht="21" customHeight="1" spans="1:8">
      <c r="A26" s="85"/>
      <c r="B26" s="78"/>
      <c r="C26" s="78"/>
      <c r="D26" s="78"/>
      <c r="E26" s="57"/>
      <c r="F26" s="78"/>
      <c r="G26" s="78"/>
      <c r="H26" s="78"/>
    </row>
    <row r="27" ht="21" customHeight="1" spans="1:8">
      <c r="A27" s="91" t="s">
        <v>169</v>
      </c>
      <c r="B27" s="76">
        <f>SUM(B7,B6)</f>
        <v>176067</v>
      </c>
      <c r="C27" s="76">
        <f>SUM(C7,C6)</f>
        <v>179567</v>
      </c>
      <c r="D27" s="76">
        <f>SUM(D7,D6)</f>
        <v>3500</v>
      </c>
      <c r="E27" s="92" t="s">
        <v>170</v>
      </c>
      <c r="F27" s="76">
        <f>SUM(F6,F12,F20,F16,F24)</f>
        <v>176067</v>
      </c>
      <c r="G27" s="76">
        <f>SUM(G6,G12,G20,G16,G24)</f>
        <v>179567</v>
      </c>
      <c r="H27" s="76">
        <f>SUM(H6,H12,H20,H16)</f>
        <v>3500</v>
      </c>
    </row>
  </sheetData>
  <mergeCells count="3">
    <mergeCell ref="A2:H2"/>
    <mergeCell ref="A4:D4"/>
    <mergeCell ref="E4:H4"/>
  </mergeCells>
  <printOptions horizontalCentered="1" verticalCentered="1"/>
  <pageMargins left="0.700694444444445" right="0.700694444444445" top="0.751388888888889" bottom="0.751388888888889" header="0.297916666666667" footer="0.297916666666667"/>
  <pageSetup paperSize="9" scale="85"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D7"/>
  <sheetViews>
    <sheetView showZeros="0" workbookViewId="0">
      <selection activeCell="J7" sqref="J7:J8"/>
    </sheetView>
  </sheetViews>
  <sheetFormatPr defaultColWidth="9" defaultRowHeight="13.5" outlineLevelRow="6" outlineLevelCol="3"/>
  <cols>
    <col min="1" max="1" width="25.2583333333333" style="27" customWidth="1"/>
    <col min="2" max="4" width="18.875" style="27" customWidth="1"/>
    <col min="5" max="253" width="8.875" style="27"/>
    <col min="254" max="254" width="38.7583333333333" style="27" customWidth="1"/>
    <col min="255" max="255" width="24.375" style="27" customWidth="1"/>
    <col min="256" max="256" width="25.5" style="27" customWidth="1"/>
    <col min="257" max="509" width="8.875" style="27"/>
    <col min="510" max="510" width="38.7583333333333" style="27" customWidth="1"/>
    <col min="511" max="511" width="24.375" style="27" customWidth="1"/>
    <col min="512" max="512" width="25.5" style="27" customWidth="1"/>
    <col min="513" max="765" width="8.875" style="27"/>
    <col min="766" max="766" width="38.7583333333333" style="27" customWidth="1"/>
    <col min="767" max="767" width="24.375" style="27" customWidth="1"/>
    <col min="768" max="768" width="25.5" style="27" customWidth="1"/>
    <col min="769" max="1021" width="8.875" style="27"/>
    <col min="1022" max="1022" width="38.7583333333333" style="27" customWidth="1"/>
    <col min="1023" max="1023" width="24.375" style="27" customWidth="1"/>
    <col min="1024" max="1024" width="25.5" style="27" customWidth="1"/>
    <col min="1025" max="1277" width="8.875" style="27"/>
    <col min="1278" max="1278" width="38.7583333333333" style="27" customWidth="1"/>
    <col min="1279" max="1279" width="24.375" style="27" customWidth="1"/>
    <col min="1280" max="1280" width="25.5" style="27" customWidth="1"/>
    <col min="1281" max="1533" width="8.875" style="27"/>
    <col min="1534" max="1534" width="38.7583333333333" style="27" customWidth="1"/>
    <col min="1535" max="1535" width="24.375" style="27" customWidth="1"/>
    <col min="1536" max="1536" width="25.5" style="27" customWidth="1"/>
    <col min="1537" max="1789" width="8.875" style="27"/>
    <col min="1790" max="1790" width="38.7583333333333" style="27" customWidth="1"/>
    <col min="1791" max="1791" width="24.375" style="27" customWidth="1"/>
    <col min="1792" max="1792" width="25.5" style="27" customWidth="1"/>
    <col min="1793" max="2045" width="8.875" style="27"/>
    <col min="2046" max="2046" width="38.7583333333333" style="27" customWidth="1"/>
    <col min="2047" max="2047" width="24.375" style="27" customWidth="1"/>
    <col min="2048" max="2048" width="25.5" style="27" customWidth="1"/>
    <col min="2049" max="2301" width="8.875" style="27"/>
    <col min="2302" max="2302" width="38.7583333333333" style="27" customWidth="1"/>
    <col min="2303" max="2303" width="24.375" style="27" customWidth="1"/>
    <col min="2304" max="2304" width="25.5" style="27" customWidth="1"/>
    <col min="2305" max="2557" width="8.875" style="27"/>
    <col min="2558" max="2558" width="38.7583333333333" style="27" customWidth="1"/>
    <col min="2559" max="2559" width="24.375" style="27" customWidth="1"/>
    <col min="2560" max="2560" width="25.5" style="27" customWidth="1"/>
    <col min="2561" max="2813" width="8.875" style="27"/>
    <col min="2814" max="2814" width="38.7583333333333" style="27" customWidth="1"/>
    <col min="2815" max="2815" width="24.375" style="27" customWidth="1"/>
    <col min="2816" max="2816" width="25.5" style="27" customWidth="1"/>
    <col min="2817" max="3069" width="8.875" style="27"/>
    <col min="3070" max="3070" width="38.7583333333333" style="27" customWidth="1"/>
    <col min="3071" max="3071" width="24.375" style="27" customWidth="1"/>
    <col min="3072" max="3072" width="25.5" style="27" customWidth="1"/>
    <col min="3073" max="3325" width="8.875" style="27"/>
    <col min="3326" max="3326" width="38.7583333333333" style="27" customWidth="1"/>
    <col min="3327" max="3327" width="24.375" style="27" customWidth="1"/>
    <col min="3328" max="3328" width="25.5" style="27" customWidth="1"/>
    <col min="3329" max="3581" width="8.875" style="27"/>
    <col min="3582" max="3582" width="38.7583333333333" style="27" customWidth="1"/>
    <col min="3583" max="3583" width="24.375" style="27" customWidth="1"/>
    <col min="3584" max="3584" width="25.5" style="27" customWidth="1"/>
    <col min="3585" max="3837" width="8.875" style="27"/>
    <col min="3838" max="3838" width="38.7583333333333" style="27" customWidth="1"/>
    <col min="3839" max="3839" width="24.375" style="27" customWidth="1"/>
    <col min="3840" max="3840" width="25.5" style="27" customWidth="1"/>
    <col min="3841" max="4093" width="8.875" style="27"/>
    <col min="4094" max="4094" width="38.7583333333333" style="27" customWidth="1"/>
    <col min="4095" max="4095" width="24.375" style="27" customWidth="1"/>
    <col min="4096" max="4096" width="25.5" style="27" customWidth="1"/>
    <col min="4097" max="4349" width="8.875" style="27"/>
    <col min="4350" max="4350" width="38.7583333333333" style="27" customWidth="1"/>
    <col min="4351" max="4351" width="24.375" style="27" customWidth="1"/>
    <col min="4352" max="4352" width="25.5" style="27" customWidth="1"/>
    <col min="4353" max="4605" width="8.875" style="27"/>
    <col min="4606" max="4606" width="38.7583333333333" style="27" customWidth="1"/>
    <col min="4607" max="4607" width="24.375" style="27" customWidth="1"/>
    <col min="4608" max="4608" width="25.5" style="27" customWidth="1"/>
    <col min="4609" max="4861" width="8.875" style="27"/>
    <col min="4862" max="4862" width="38.7583333333333" style="27" customWidth="1"/>
    <col min="4863" max="4863" width="24.375" style="27" customWidth="1"/>
    <col min="4864" max="4864" width="25.5" style="27" customWidth="1"/>
    <col min="4865" max="5117" width="8.875" style="27"/>
    <col min="5118" max="5118" width="38.7583333333333" style="27" customWidth="1"/>
    <col min="5119" max="5119" width="24.375" style="27" customWidth="1"/>
    <col min="5120" max="5120" width="25.5" style="27" customWidth="1"/>
    <col min="5121" max="5373" width="8.875" style="27"/>
    <col min="5374" max="5374" width="38.7583333333333" style="27" customWidth="1"/>
    <col min="5375" max="5375" width="24.375" style="27" customWidth="1"/>
    <col min="5376" max="5376" width="25.5" style="27" customWidth="1"/>
    <col min="5377" max="5629" width="8.875" style="27"/>
    <col min="5630" max="5630" width="38.7583333333333" style="27" customWidth="1"/>
    <col min="5631" max="5631" width="24.375" style="27" customWidth="1"/>
    <col min="5632" max="5632" width="25.5" style="27" customWidth="1"/>
    <col min="5633" max="5885" width="8.875" style="27"/>
    <col min="5886" max="5886" width="38.7583333333333" style="27" customWidth="1"/>
    <col min="5887" max="5887" width="24.375" style="27" customWidth="1"/>
    <col min="5888" max="5888" width="25.5" style="27" customWidth="1"/>
    <col min="5889" max="6141" width="8.875" style="27"/>
    <col min="6142" max="6142" width="38.7583333333333" style="27" customWidth="1"/>
    <col min="6143" max="6143" width="24.375" style="27" customWidth="1"/>
    <col min="6144" max="6144" width="25.5" style="27" customWidth="1"/>
    <col min="6145" max="6397" width="8.875" style="27"/>
    <col min="6398" max="6398" width="38.7583333333333" style="27" customWidth="1"/>
    <col min="6399" max="6399" width="24.375" style="27" customWidth="1"/>
    <col min="6400" max="6400" width="25.5" style="27" customWidth="1"/>
    <col min="6401" max="6653" width="8.875" style="27"/>
    <col min="6654" max="6654" width="38.7583333333333" style="27" customWidth="1"/>
    <col min="6655" max="6655" width="24.375" style="27" customWidth="1"/>
    <col min="6656" max="6656" width="25.5" style="27" customWidth="1"/>
    <col min="6657" max="6909" width="8.875" style="27"/>
    <col min="6910" max="6910" width="38.7583333333333" style="27" customWidth="1"/>
    <col min="6911" max="6911" width="24.375" style="27" customWidth="1"/>
    <col min="6912" max="6912" width="25.5" style="27" customWidth="1"/>
    <col min="6913" max="7165" width="8.875" style="27"/>
    <col min="7166" max="7166" width="38.7583333333333" style="27" customWidth="1"/>
    <col min="7167" max="7167" width="24.375" style="27" customWidth="1"/>
    <col min="7168" max="7168" width="25.5" style="27" customWidth="1"/>
    <col min="7169" max="7421" width="8.875" style="27"/>
    <col min="7422" max="7422" width="38.7583333333333" style="27" customWidth="1"/>
    <col min="7423" max="7423" width="24.375" style="27" customWidth="1"/>
    <col min="7424" max="7424" width="25.5" style="27" customWidth="1"/>
    <col min="7425" max="7677" width="8.875" style="27"/>
    <col min="7678" max="7678" width="38.7583333333333" style="27" customWidth="1"/>
    <col min="7679" max="7679" width="24.375" style="27" customWidth="1"/>
    <col min="7680" max="7680" width="25.5" style="27" customWidth="1"/>
    <col min="7681" max="7933" width="8.875" style="27"/>
    <col min="7934" max="7934" width="38.7583333333333" style="27" customWidth="1"/>
    <col min="7935" max="7935" width="24.375" style="27" customWidth="1"/>
    <col min="7936" max="7936" width="25.5" style="27" customWidth="1"/>
    <col min="7937" max="8189" width="8.875" style="27"/>
    <col min="8190" max="8190" width="38.7583333333333" style="27" customWidth="1"/>
    <col min="8191" max="8191" width="24.375" style="27" customWidth="1"/>
    <col min="8192" max="8192" width="25.5" style="27" customWidth="1"/>
    <col min="8193" max="8445" width="8.875" style="27"/>
    <col min="8446" max="8446" width="38.7583333333333" style="27" customWidth="1"/>
    <col min="8447" max="8447" width="24.375" style="27" customWidth="1"/>
    <col min="8448" max="8448" width="25.5" style="27" customWidth="1"/>
    <col min="8449" max="8701" width="8.875" style="27"/>
    <col min="8702" max="8702" width="38.7583333333333" style="27" customWidth="1"/>
    <col min="8703" max="8703" width="24.375" style="27" customWidth="1"/>
    <col min="8704" max="8704" width="25.5" style="27" customWidth="1"/>
    <col min="8705" max="8957" width="8.875" style="27"/>
    <col min="8958" max="8958" width="38.7583333333333" style="27" customWidth="1"/>
    <col min="8959" max="8959" width="24.375" style="27" customWidth="1"/>
    <col min="8960" max="8960" width="25.5" style="27" customWidth="1"/>
    <col min="8961" max="9213" width="8.875" style="27"/>
    <col min="9214" max="9214" width="38.7583333333333" style="27" customWidth="1"/>
    <col min="9215" max="9215" width="24.375" style="27" customWidth="1"/>
    <col min="9216" max="9216" width="25.5" style="27" customWidth="1"/>
    <col min="9217" max="9469" width="8.875" style="27"/>
    <col min="9470" max="9470" width="38.7583333333333" style="27" customWidth="1"/>
    <col min="9471" max="9471" width="24.375" style="27" customWidth="1"/>
    <col min="9472" max="9472" width="25.5" style="27" customWidth="1"/>
    <col min="9473" max="9725" width="8.875" style="27"/>
    <col min="9726" max="9726" width="38.7583333333333" style="27" customWidth="1"/>
    <col min="9727" max="9727" width="24.375" style="27" customWidth="1"/>
    <col min="9728" max="9728" width="25.5" style="27" customWidth="1"/>
    <col min="9729" max="9981" width="8.875" style="27"/>
    <col min="9982" max="9982" width="38.7583333333333" style="27" customWidth="1"/>
    <col min="9983" max="9983" width="24.375" style="27" customWidth="1"/>
    <col min="9984" max="9984" width="25.5" style="27" customWidth="1"/>
    <col min="9985" max="10237" width="8.875" style="27"/>
    <col min="10238" max="10238" width="38.7583333333333" style="27" customWidth="1"/>
    <col min="10239" max="10239" width="24.375" style="27" customWidth="1"/>
    <col min="10240" max="10240" width="25.5" style="27" customWidth="1"/>
    <col min="10241" max="10493" width="8.875" style="27"/>
    <col min="10494" max="10494" width="38.7583333333333" style="27" customWidth="1"/>
    <col min="10495" max="10495" width="24.375" style="27" customWidth="1"/>
    <col min="10496" max="10496" width="25.5" style="27" customWidth="1"/>
    <col min="10497" max="10749" width="8.875" style="27"/>
    <col min="10750" max="10750" width="38.7583333333333" style="27" customWidth="1"/>
    <col min="10751" max="10751" width="24.375" style="27" customWidth="1"/>
    <col min="10752" max="10752" width="25.5" style="27" customWidth="1"/>
    <col min="10753" max="11005" width="8.875" style="27"/>
    <col min="11006" max="11006" width="38.7583333333333" style="27" customWidth="1"/>
    <col min="11007" max="11007" width="24.375" style="27" customWidth="1"/>
    <col min="11008" max="11008" width="25.5" style="27" customWidth="1"/>
    <col min="11009" max="11261" width="8.875" style="27"/>
    <col min="11262" max="11262" width="38.7583333333333" style="27" customWidth="1"/>
    <col min="11263" max="11263" width="24.375" style="27" customWidth="1"/>
    <col min="11264" max="11264" width="25.5" style="27" customWidth="1"/>
    <col min="11265" max="11517" width="8.875" style="27"/>
    <col min="11518" max="11518" width="38.7583333333333" style="27" customWidth="1"/>
    <col min="11519" max="11519" width="24.375" style="27" customWidth="1"/>
    <col min="11520" max="11520" width="25.5" style="27" customWidth="1"/>
    <col min="11521" max="11773" width="8.875" style="27"/>
    <col min="11774" max="11774" width="38.7583333333333" style="27" customWidth="1"/>
    <col min="11775" max="11775" width="24.375" style="27" customWidth="1"/>
    <col min="11776" max="11776" width="25.5" style="27" customWidth="1"/>
    <col min="11777" max="12029" width="8.875" style="27"/>
    <col min="12030" max="12030" width="38.7583333333333" style="27" customWidth="1"/>
    <col min="12031" max="12031" width="24.375" style="27" customWidth="1"/>
    <col min="12032" max="12032" width="25.5" style="27" customWidth="1"/>
    <col min="12033" max="12285" width="8.875" style="27"/>
    <col min="12286" max="12286" width="38.7583333333333" style="27" customWidth="1"/>
    <col min="12287" max="12287" width="24.375" style="27" customWidth="1"/>
    <col min="12288" max="12288" width="25.5" style="27" customWidth="1"/>
    <col min="12289" max="12541" width="8.875" style="27"/>
    <col min="12542" max="12542" width="38.7583333333333" style="27" customWidth="1"/>
    <col min="12543" max="12543" width="24.375" style="27" customWidth="1"/>
    <col min="12544" max="12544" width="25.5" style="27" customWidth="1"/>
    <col min="12545" max="12797" width="8.875" style="27"/>
    <col min="12798" max="12798" width="38.7583333333333" style="27" customWidth="1"/>
    <col min="12799" max="12799" width="24.375" style="27" customWidth="1"/>
    <col min="12800" max="12800" width="25.5" style="27" customWidth="1"/>
    <col min="12801" max="13053" width="8.875" style="27"/>
    <col min="13054" max="13054" width="38.7583333333333" style="27" customWidth="1"/>
    <col min="13055" max="13055" width="24.375" style="27" customWidth="1"/>
    <col min="13056" max="13056" width="25.5" style="27" customWidth="1"/>
    <col min="13057" max="13309" width="8.875" style="27"/>
    <col min="13310" max="13310" width="38.7583333333333" style="27" customWidth="1"/>
    <col min="13311" max="13311" width="24.375" style="27" customWidth="1"/>
    <col min="13312" max="13312" width="25.5" style="27" customWidth="1"/>
    <col min="13313" max="13565" width="8.875" style="27"/>
    <col min="13566" max="13566" width="38.7583333333333" style="27" customWidth="1"/>
    <col min="13567" max="13567" width="24.375" style="27" customWidth="1"/>
    <col min="13568" max="13568" width="25.5" style="27" customWidth="1"/>
    <col min="13569" max="13821" width="8.875" style="27"/>
    <col min="13822" max="13822" width="38.7583333333333" style="27" customWidth="1"/>
    <col min="13823" max="13823" width="24.375" style="27" customWidth="1"/>
    <col min="13824" max="13824" width="25.5" style="27" customWidth="1"/>
    <col min="13825" max="14077" width="8.875" style="27"/>
    <col min="14078" max="14078" width="38.7583333333333" style="27" customWidth="1"/>
    <col min="14079" max="14079" width="24.375" style="27" customWidth="1"/>
    <col min="14080" max="14080" width="25.5" style="27" customWidth="1"/>
    <col min="14081" max="14333" width="8.875" style="27"/>
    <col min="14334" max="14334" width="38.7583333333333" style="27" customWidth="1"/>
    <col min="14335" max="14335" width="24.375" style="27" customWidth="1"/>
    <col min="14336" max="14336" width="25.5" style="27" customWidth="1"/>
    <col min="14337" max="14589" width="8.875" style="27"/>
    <col min="14590" max="14590" width="38.7583333333333" style="27" customWidth="1"/>
    <col min="14591" max="14591" width="24.375" style="27" customWidth="1"/>
    <col min="14592" max="14592" width="25.5" style="27" customWidth="1"/>
    <col min="14593" max="14845" width="8.875" style="27"/>
    <col min="14846" max="14846" width="38.7583333333333" style="27" customWidth="1"/>
    <col min="14847" max="14847" width="24.375" style="27" customWidth="1"/>
    <col min="14848" max="14848" width="25.5" style="27" customWidth="1"/>
    <col min="14849" max="15101" width="8.875" style="27"/>
    <col min="15102" max="15102" width="38.7583333333333" style="27" customWidth="1"/>
    <col min="15103" max="15103" width="24.375" style="27" customWidth="1"/>
    <col min="15104" max="15104" width="25.5" style="27" customWidth="1"/>
    <col min="15105" max="15357" width="8.875" style="27"/>
    <col min="15358" max="15358" width="38.7583333333333" style="27" customWidth="1"/>
    <col min="15359" max="15359" width="24.375" style="27" customWidth="1"/>
    <col min="15360" max="15360" width="25.5" style="27" customWidth="1"/>
    <col min="15361" max="15613" width="8.875" style="27"/>
    <col min="15614" max="15614" width="38.7583333333333" style="27" customWidth="1"/>
    <col min="15615" max="15615" width="24.375" style="27" customWidth="1"/>
    <col min="15616" max="15616" width="25.5" style="27" customWidth="1"/>
    <col min="15617" max="15869" width="8.875" style="27"/>
    <col min="15870" max="15870" width="38.7583333333333" style="27" customWidth="1"/>
    <col min="15871" max="15871" width="24.375" style="27" customWidth="1"/>
    <col min="15872" max="15872" width="25.5" style="27" customWidth="1"/>
    <col min="15873" max="16125" width="8.875" style="27"/>
    <col min="16126" max="16126" width="38.7583333333333" style="27" customWidth="1"/>
    <col min="16127" max="16127" width="24.375" style="27" customWidth="1"/>
    <col min="16128" max="16128" width="25.5" style="27" customWidth="1"/>
    <col min="16129" max="16379" width="8.875" style="27"/>
    <col min="16380" max="16384" width="8.875" style="27" customWidth="1"/>
  </cols>
  <sheetData>
    <row r="1" ht="14.25" spans="1:1">
      <c r="A1" s="4" t="s">
        <v>171</v>
      </c>
    </row>
    <row r="2" s="25" customFormat="1" ht="38.45" customHeight="1" spans="1:4">
      <c r="A2" s="28" t="s">
        <v>172</v>
      </c>
      <c r="B2" s="28"/>
      <c r="C2" s="28"/>
      <c r="D2" s="28"/>
    </row>
    <row r="3" s="26" customFormat="1" ht="27.6" customHeight="1" spans="1:4">
      <c r="A3" s="10"/>
      <c r="B3" s="29"/>
      <c r="C3" s="29"/>
      <c r="D3" s="30" t="s">
        <v>6</v>
      </c>
    </row>
    <row r="4" ht="45" customHeight="1" spans="1:4">
      <c r="A4" s="13" t="s">
        <v>173</v>
      </c>
      <c r="B4" s="13" t="s">
        <v>174</v>
      </c>
      <c r="C4" s="13" t="s">
        <v>175</v>
      </c>
      <c r="D4" s="13" t="s">
        <v>176</v>
      </c>
    </row>
    <row r="5" ht="43.15" customHeight="1" spans="1:4">
      <c r="A5" s="31" t="s">
        <v>177</v>
      </c>
      <c r="B5" s="65">
        <f>SUM(B6:B6)</f>
        <v>9638</v>
      </c>
      <c r="C5" s="65">
        <f>SUM(C6:C6)</f>
        <v>9638</v>
      </c>
      <c r="D5" s="66"/>
    </row>
    <row r="6" ht="43.15" customHeight="1" spans="1:4">
      <c r="A6" s="34" t="s">
        <v>178</v>
      </c>
      <c r="B6" s="67">
        <v>9638</v>
      </c>
      <c r="C6" s="67">
        <f>B6+D6</f>
        <v>9638</v>
      </c>
      <c r="D6" s="67"/>
    </row>
    <row r="7" ht="39" customHeight="1" spans="1:4">
      <c r="A7" s="68" t="s">
        <v>179</v>
      </c>
      <c r="B7" s="68"/>
      <c r="C7" s="68"/>
      <c r="D7" s="68"/>
    </row>
  </sheetData>
  <mergeCells count="2">
    <mergeCell ref="A2:D2"/>
    <mergeCell ref="A7:D7"/>
  </mergeCells>
  <printOptions horizontalCentered="1" verticalCentered="1"/>
  <pageMargins left="0.984027777777778" right="0.984027777777778" top="0.984027777777778" bottom="0.984027777777778" header="0.118055555555556" footer="0.118055555555556"/>
  <pageSetup paperSize="9" fitToHeight="0" orientation="portrait" blackAndWhite="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I99"/>
  <sheetViews>
    <sheetView showGridLines="0" showZeros="0" view="pageBreakPreview" zoomScaleNormal="90" workbookViewId="0">
      <pane xSplit="1" ySplit="5" topLeftCell="B6" activePane="bottomRight" state="frozen"/>
      <selection/>
      <selection pane="topRight"/>
      <selection pane="bottomLeft"/>
      <selection pane="bottomRight" activeCell="I23" sqref="I23"/>
    </sheetView>
  </sheetViews>
  <sheetFormatPr defaultColWidth="10" defaultRowHeight="13.5"/>
  <cols>
    <col min="1" max="1" width="45.5" style="41" customWidth="1"/>
    <col min="2" max="2" width="14.375" style="41" customWidth="1"/>
    <col min="3" max="3" width="14.625" style="41" customWidth="1"/>
    <col min="4" max="4" width="14.2583333333333" style="41" customWidth="1"/>
    <col min="5" max="16384" width="10" style="41"/>
  </cols>
  <sheetData>
    <row r="1" ht="14.25" spans="1:4">
      <c r="A1" s="4" t="s">
        <v>180</v>
      </c>
      <c r="B1" s="60"/>
      <c r="C1" s="60"/>
      <c r="D1" s="60"/>
    </row>
    <row r="2" s="38" customFormat="1" ht="30" customHeight="1" spans="1:9">
      <c r="A2" s="42" t="s">
        <v>181</v>
      </c>
      <c r="B2" s="42"/>
      <c r="C2" s="42"/>
      <c r="D2" s="42"/>
      <c r="F2" s="61"/>
      <c r="G2" s="61"/>
      <c r="H2" s="61"/>
      <c r="I2" s="61"/>
    </row>
    <row r="3" s="38" customFormat="1" ht="19.15" customHeight="1" spans="1:9">
      <c r="A3" s="42"/>
      <c r="B3" s="42"/>
      <c r="C3" s="42"/>
      <c r="D3" s="12" t="s">
        <v>6</v>
      </c>
      <c r="F3" s="61"/>
      <c r="G3" s="61"/>
      <c r="H3" s="61"/>
      <c r="I3" s="61"/>
    </row>
    <row r="4" s="39" customFormat="1" ht="21" customHeight="1" spans="1:4">
      <c r="A4" s="44" t="s">
        <v>182</v>
      </c>
      <c r="B4" s="44" t="s">
        <v>183</v>
      </c>
      <c r="C4" s="44"/>
      <c r="D4" s="44"/>
    </row>
    <row r="5" s="39" customFormat="1" ht="22.15" customHeight="1" spans="1:4">
      <c r="A5" s="44"/>
      <c r="B5" s="44" t="s">
        <v>132</v>
      </c>
      <c r="C5" s="45" t="s">
        <v>133</v>
      </c>
      <c r="D5" s="45" t="s">
        <v>134</v>
      </c>
    </row>
    <row r="6" ht="18" customHeight="1" spans="1:4">
      <c r="A6" s="46" t="s">
        <v>184</v>
      </c>
      <c r="B6" s="62"/>
      <c r="C6" s="62"/>
      <c r="D6" s="62">
        <f>C6-B6</f>
        <v>0</v>
      </c>
    </row>
    <row r="7" ht="18" customHeight="1" spans="1:4">
      <c r="A7" s="46" t="s">
        <v>185</v>
      </c>
      <c r="B7" s="62"/>
      <c r="C7" s="62"/>
      <c r="D7" s="62">
        <f t="shared" ref="D7:D43" si="0">C7-B7</f>
        <v>0</v>
      </c>
    </row>
    <row r="8" ht="18" customHeight="1" spans="1:4">
      <c r="A8" s="46" t="s">
        <v>186</v>
      </c>
      <c r="B8" s="62"/>
      <c r="C8" s="62"/>
      <c r="D8" s="62">
        <f t="shared" si="0"/>
        <v>0</v>
      </c>
    </row>
    <row r="9" ht="18" customHeight="1" spans="1:4">
      <c r="A9" s="46" t="s">
        <v>187</v>
      </c>
      <c r="B9" s="62"/>
      <c r="C9" s="62"/>
      <c r="D9" s="62">
        <f t="shared" si="0"/>
        <v>0</v>
      </c>
    </row>
    <row r="10" ht="18" customHeight="1" spans="1:4">
      <c r="A10" s="46" t="s">
        <v>188</v>
      </c>
      <c r="B10" s="62"/>
      <c r="C10" s="62"/>
      <c r="D10" s="62">
        <f t="shared" si="0"/>
        <v>0</v>
      </c>
    </row>
    <row r="11" ht="18" customHeight="1" spans="1:4">
      <c r="A11" s="46" t="s">
        <v>189</v>
      </c>
      <c r="B11" s="47">
        <f>SUM(B12:B16)</f>
        <v>2800</v>
      </c>
      <c r="C11" s="47">
        <f>SUM(C12:C16)</f>
        <v>600</v>
      </c>
      <c r="D11" s="62">
        <f t="shared" si="0"/>
        <v>-2200</v>
      </c>
    </row>
    <row r="12" ht="18" hidden="1" customHeight="1" spans="1:4">
      <c r="A12" s="52" t="s">
        <v>190</v>
      </c>
      <c r="B12" s="47"/>
      <c r="C12" s="47"/>
      <c r="D12" s="62">
        <f t="shared" si="0"/>
        <v>0</v>
      </c>
    </row>
    <row r="13" ht="18" hidden="1" customHeight="1" spans="1:4">
      <c r="A13" s="52" t="s">
        <v>191</v>
      </c>
      <c r="B13" s="47"/>
      <c r="C13" s="47"/>
      <c r="D13" s="62">
        <f t="shared" si="0"/>
        <v>0</v>
      </c>
    </row>
    <row r="14" ht="18" hidden="1" customHeight="1" spans="1:4">
      <c r="A14" s="52" t="s">
        <v>192</v>
      </c>
      <c r="B14" s="47"/>
      <c r="C14" s="47"/>
      <c r="D14" s="62">
        <f t="shared" si="0"/>
        <v>0</v>
      </c>
    </row>
    <row r="15" ht="18" hidden="1" customHeight="1" spans="1:4">
      <c r="A15" s="52" t="s">
        <v>193</v>
      </c>
      <c r="B15" s="47"/>
      <c r="C15" s="47"/>
      <c r="D15" s="62">
        <f t="shared" si="0"/>
        <v>0</v>
      </c>
    </row>
    <row r="16" ht="18" hidden="1" customHeight="1" spans="1:4">
      <c r="A16" s="52" t="s">
        <v>194</v>
      </c>
      <c r="B16" s="62">
        <v>2800</v>
      </c>
      <c r="C16" s="62">
        <v>600</v>
      </c>
      <c r="D16" s="62">
        <f t="shared" si="0"/>
        <v>-2200</v>
      </c>
    </row>
    <row r="17" ht="18" customHeight="1" spans="1:4">
      <c r="A17" s="46" t="s">
        <v>195</v>
      </c>
      <c r="B17" s="62"/>
      <c r="C17" s="62"/>
      <c r="D17" s="62">
        <f t="shared" si="0"/>
        <v>0</v>
      </c>
    </row>
    <row r="18" ht="18" customHeight="1" spans="1:4">
      <c r="A18" s="46" t="s">
        <v>196</v>
      </c>
      <c r="B18" s="62">
        <v>0</v>
      </c>
      <c r="C18" s="62"/>
      <c r="D18" s="62">
        <f t="shared" si="0"/>
        <v>0</v>
      </c>
    </row>
    <row r="19" ht="18" hidden="1" customHeight="1" spans="1:4">
      <c r="A19" s="52" t="s">
        <v>197</v>
      </c>
      <c r="B19" s="47"/>
      <c r="C19" s="47"/>
      <c r="D19" s="62">
        <f t="shared" si="0"/>
        <v>0</v>
      </c>
    </row>
    <row r="20" ht="18" hidden="1" customHeight="1" spans="1:4">
      <c r="A20" s="52" t="s">
        <v>198</v>
      </c>
      <c r="B20" s="47"/>
      <c r="C20" s="47"/>
      <c r="D20" s="62">
        <f t="shared" si="0"/>
        <v>0</v>
      </c>
    </row>
    <row r="21" ht="18" customHeight="1" spans="1:4">
      <c r="A21" s="46" t="s">
        <v>199</v>
      </c>
      <c r="B21" s="62">
        <v>100</v>
      </c>
      <c r="C21" s="62">
        <v>100</v>
      </c>
      <c r="D21" s="62">
        <f t="shared" si="0"/>
        <v>0</v>
      </c>
    </row>
    <row r="22" ht="18" customHeight="1" spans="1:4">
      <c r="A22" s="46" t="s">
        <v>200</v>
      </c>
      <c r="B22" s="62"/>
      <c r="C22" s="62"/>
      <c r="D22" s="62">
        <f t="shared" si="0"/>
        <v>0</v>
      </c>
    </row>
    <row r="23" ht="18" customHeight="1" spans="1:4">
      <c r="A23" s="46" t="s">
        <v>201</v>
      </c>
      <c r="B23" s="62"/>
      <c r="C23" s="62"/>
      <c r="D23" s="62">
        <f t="shared" si="0"/>
        <v>0</v>
      </c>
    </row>
    <row r="24" ht="18" customHeight="1" spans="1:4">
      <c r="A24" s="46" t="s">
        <v>202</v>
      </c>
      <c r="B24" s="62"/>
      <c r="C24" s="62"/>
      <c r="D24" s="62">
        <f t="shared" si="0"/>
        <v>0</v>
      </c>
    </row>
    <row r="25" ht="18" customHeight="1" spans="1:4">
      <c r="A25" s="46" t="s">
        <v>203</v>
      </c>
      <c r="B25" s="62">
        <v>100</v>
      </c>
      <c r="C25" s="62">
        <v>100</v>
      </c>
      <c r="D25" s="62">
        <f t="shared" si="0"/>
        <v>0</v>
      </c>
    </row>
    <row r="26" ht="18" customHeight="1" spans="1:4">
      <c r="A26" s="46" t="s">
        <v>204</v>
      </c>
      <c r="B26" s="62">
        <v>0</v>
      </c>
      <c r="C26" s="62"/>
      <c r="D26" s="62">
        <f t="shared" si="0"/>
        <v>0</v>
      </c>
    </row>
    <row r="27" ht="18" hidden="1" customHeight="1" spans="1:4">
      <c r="A27" s="52" t="s">
        <v>205</v>
      </c>
      <c r="B27" s="47"/>
      <c r="C27" s="47"/>
      <c r="D27" s="62">
        <f t="shared" si="0"/>
        <v>0</v>
      </c>
    </row>
    <row r="28" ht="18" hidden="1" customHeight="1" spans="1:4">
      <c r="A28" s="52" t="s">
        <v>206</v>
      </c>
      <c r="B28" s="47"/>
      <c r="C28" s="47"/>
      <c r="D28" s="62">
        <f t="shared" si="0"/>
        <v>0</v>
      </c>
    </row>
    <row r="29" ht="18" hidden="1" customHeight="1" spans="1:4">
      <c r="A29" s="52" t="s">
        <v>207</v>
      </c>
      <c r="B29" s="47"/>
      <c r="C29" s="47"/>
      <c r="D29" s="62">
        <f t="shared" si="0"/>
        <v>0</v>
      </c>
    </row>
    <row r="30" ht="18" hidden="1" customHeight="1" spans="1:4">
      <c r="A30" s="52" t="s">
        <v>208</v>
      </c>
      <c r="B30" s="47"/>
      <c r="C30" s="47"/>
      <c r="D30" s="62">
        <f t="shared" si="0"/>
        <v>0</v>
      </c>
    </row>
    <row r="31" ht="18" hidden="1" customHeight="1" spans="1:4">
      <c r="A31" s="52" t="s">
        <v>209</v>
      </c>
      <c r="B31" s="47"/>
      <c r="C31" s="47"/>
      <c r="D31" s="62">
        <f t="shared" si="0"/>
        <v>0</v>
      </c>
    </row>
    <row r="32" ht="18" hidden="1" customHeight="1" spans="1:4">
      <c r="A32" s="46" t="s">
        <v>210</v>
      </c>
      <c r="B32" s="62"/>
      <c r="C32" s="62"/>
      <c r="D32" s="62">
        <f t="shared" si="0"/>
        <v>0</v>
      </c>
    </row>
    <row r="33" ht="18" customHeight="1" spans="1:4">
      <c r="A33" s="52" t="s">
        <v>211</v>
      </c>
      <c r="B33" s="47">
        <v>4581</v>
      </c>
      <c r="C33" s="47">
        <v>5669</v>
      </c>
      <c r="D33" s="62">
        <f t="shared" si="0"/>
        <v>1088</v>
      </c>
    </row>
    <row r="34" ht="18" customHeight="1" spans="1:4">
      <c r="A34" s="52"/>
      <c r="B34" s="47"/>
      <c r="C34" s="47"/>
      <c r="D34" s="62">
        <f t="shared" si="0"/>
        <v>0</v>
      </c>
    </row>
    <row r="35" s="40" customFormat="1" ht="18" customHeight="1" spans="1:4">
      <c r="A35" s="55" t="s">
        <v>212</v>
      </c>
      <c r="B35" s="54">
        <f>SUM(B6:B11,B17:B18,B21:B26,B32:B33)</f>
        <v>7581</v>
      </c>
      <c r="C35" s="54">
        <f>SUM(C6:C11,C17:C18,C21:C26,C32:C33)</f>
        <v>6469</v>
      </c>
      <c r="D35" s="63">
        <f t="shared" si="0"/>
        <v>-1112</v>
      </c>
    </row>
    <row r="36" s="40" customFormat="1" ht="18" customHeight="1" spans="1:4">
      <c r="A36" s="53"/>
      <c r="B36" s="54"/>
      <c r="C36" s="54"/>
      <c r="D36" s="63"/>
    </row>
    <row r="37" ht="18" customHeight="1" spans="1:4">
      <c r="A37" s="52" t="s">
        <v>213</v>
      </c>
      <c r="B37" s="47">
        <v>3000</v>
      </c>
      <c r="C37" s="47">
        <v>3000</v>
      </c>
      <c r="D37" s="62">
        <f t="shared" si="0"/>
        <v>0</v>
      </c>
    </row>
    <row r="38" ht="18" customHeight="1" spans="1:4">
      <c r="A38" s="52" t="s">
        <v>214</v>
      </c>
      <c r="B38" s="47"/>
      <c r="C38" s="47"/>
      <c r="D38" s="62">
        <f t="shared" si="0"/>
        <v>0</v>
      </c>
    </row>
    <row r="39" ht="18" customHeight="1" spans="1:4">
      <c r="A39" s="52" t="s">
        <v>152</v>
      </c>
      <c r="B39" s="47">
        <v>28568</v>
      </c>
      <c r="C39" s="47">
        <v>28568</v>
      </c>
      <c r="D39" s="62">
        <f t="shared" si="0"/>
        <v>0</v>
      </c>
    </row>
    <row r="40" ht="18" customHeight="1" spans="1:4">
      <c r="A40" s="52" t="s">
        <v>154</v>
      </c>
      <c r="B40" s="47">
        <f>SUM(B41)</f>
        <v>0</v>
      </c>
      <c r="C40" s="47"/>
      <c r="D40" s="62">
        <f t="shared" si="0"/>
        <v>0</v>
      </c>
    </row>
    <row r="41" ht="18" customHeight="1" spans="1:4">
      <c r="A41" s="52" t="s">
        <v>215</v>
      </c>
      <c r="B41" s="47"/>
      <c r="C41" s="47"/>
      <c r="D41" s="62">
        <f t="shared" si="0"/>
        <v>0</v>
      </c>
    </row>
    <row r="42" ht="18" customHeight="1" spans="1:4">
      <c r="A42" s="57" t="s">
        <v>216</v>
      </c>
      <c r="B42" s="47"/>
      <c r="C42" s="47">
        <v>74000</v>
      </c>
      <c r="D42" s="62">
        <f t="shared" si="0"/>
        <v>74000</v>
      </c>
    </row>
    <row r="43" ht="18" customHeight="1" spans="1:4">
      <c r="A43" s="57" t="s">
        <v>217</v>
      </c>
      <c r="B43" s="47"/>
      <c r="C43" s="47"/>
      <c r="D43" s="62">
        <f t="shared" si="0"/>
        <v>0</v>
      </c>
    </row>
    <row r="44" ht="18" customHeight="1" spans="1:4">
      <c r="A44" s="53" t="s">
        <v>218</v>
      </c>
      <c r="B44" s="54">
        <f>SUM(B37:B38,B39,B40,B42,B43)</f>
        <v>31568</v>
      </c>
      <c r="C44" s="54">
        <f>SUM(C37:C38,C39,C40,C42,C43)</f>
        <v>105568</v>
      </c>
      <c r="D44" s="54">
        <f>SUM(D37:D38,D39,D40,D42,D43)</f>
        <v>74000</v>
      </c>
    </row>
    <row r="45" ht="18" customHeight="1" spans="1:4">
      <c r="A45" s="57"/>
      <c r="B45" s="64"/>
      <c r="C45" s="64"/>
      <c r="D45" s="62">
        <f>C45-B45</f>
        <v>0</v>
      </c>
    </row>
    <row r="46" s="40" customFormat="1" ht="18" customHeight="1" spans="1:4">
      <c r="A46" s="55" t="s">
        <v>219</v>
      </c>
      <c r="B46" s="54">
        <f>SUM(B35,B44)</f>
        <v>39149</v>
      </c>
      <c r="C46" s="54">
        <f>SUM(C35,C44)</f>
        <v>112037</v>
      </c>
      <c r="D46" s="54">
        <f>SUM(D35,D44)</f>
        <v>72888</v>
      </c>
    </row>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row r="75" ht="20.1" customHeight="1"/>
    <row r="76" ht="20.1" customHeight="1"/>
    <row r="77" ht="20.1" customHeight="1"/>
    <row r="78" ht="20.1" customHeight="1"/>
    <row r="79" ht="20.1" customHeight="1"/>
    <row r="80" ht="20.1" customHeight="1"/>
    <row r="81" ht="20.1" customHeight="1"/>
    <row r="82" ht="20.1" customHeight="1"/>
    <row r="83" ht="20.1" customHeight="1"/>
    <row r="84" ht="20.1" customHeight="1"/>
    <row r="85" ht="20.1" customHeight="1"/>
    <row r="86" ht="20.1" customHeight="1"/>
    <row r="87" ht="20.1" customHeight="1"/>
    <row r="88" ht="20.1" customHeight="1"/>
    <row r="89" ht="20.1" customHeight="1"/>
    <row r="90" ht="20.1" customHeight="1"/>
    <row r="91" ht="20.1" customHeight="1"/>
    <row r="92" ht="20.1" customHeight="1"/>
    <row r="93" ht="20.1" customHeight="1"/>
    <row r="94" ht="20.1" customHeight="1"/>
    <row r="95" ht="20.1" customHeight="1"/>
    <row r="96" ht="20.1" customHeight="1"/>
    <row r="97" ht="20.1" customHeight="1"/>
    <row r="98" ht="20.1" customHeight="1"/>
    <row r="99" ht="20.1" customHeight="1"/>
  </sheetData>
  <mergeCells count="4">
    <mergeCell ref="A2:D2"/>
    <mergeCell ref="F2:I2"/>
    <mergeCell ref="B4:D4"/>
    <mergeCell ref="A4:A5"/>
  </mergeCells>
  <printOptions horizontalCentered="1"/>
  <pageMargins left="0.699305555555556" right="0.699305555555556" top="0.590277777777778" bottom="0.393055555555556"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D311"/>
  <sheetViews>
    <sheetView showGridLines="0" showZeros="0" workbookViewId="0">
      <pane xSplit="1" ySplit="5" topLeftCell="B22" activePane="bottomRight" state="frozen"/>
      <selection/>
      <selection pane="topRight"/>
      <selection pane="bottomLeft"/>
      <selection pane="bottomRight" activeCell="G191" sqref="G191"/>
    </sheetView>
  </sheetViews>
  <sheetFormatPr defaultColWidth="10" defaultRowHeight="13.5" outlineLevelCol="3"/>
  <cols>
    <col min="1" max="1" width="69.375" style="41" customWidth="1"/>
    <col min="2" max="2" width="13.875" style="41" customWidth="1"/>
    <col min="3" max="3" width="14.375" style="41" customWidth="1"/>
    <col min="4" max="4" width="13" style="41" customWidth="1"/>
    <col min="5" max="16384" width="10" style="41"/>
  </cols>
  <sheetData>
    <row r="1" ht="14.25" spans="1:1">
      <c r="A1" s="4" t="s">
        <v>220</v>
      </c>
    </row>
    <row r="2" s="38" customFormat="1" ht="30.6" customHeight="1" spans="1:4">
      <c r="A2" s="42" t="s">
        <v>221</v>
      </c>
      <c r="B2" s="42"/>
      <c r="C2" s="42"/>
      <c r="D2" s="42"/>
    </row>
    <row r="3" ht="19.9" customHeight="1" spans="4:4">
      <c r="D3" s="43" t="s">
        <v>6</v>
      </c>
    </row>
    <row r="4" s="39" customFormat="1" ht="23.25" customHeight="1" spans="1:4">
      <c r="A4" s="44" t="s">
        <v>182</v>
      </c>
      <c r="B4" s="44" t="s">
        <v>222</v>
      </c>
      <c r="C4" s="44"/>
      <c r="D4" s="44"/>
    </row>
    <row r="5" s="39" customFormat="1" ht="30.75" customHeight="1" spans="1:4">
      <c r="A5" s="44"/>
      <c r="B5" s="44" t="s">
        <v>132</v>
      </c>
      <c r="C5" s="45" t="s">
        <v>133</v>
      </c>
      <c r="D5" s="45" t="s">
        <v>134</v>
      </c>
    </row>
    <row r="6" ht="20.1" customHeight="1" spans="1:4">
      <c r="A6" s="46" t="s">
        <v>223</v>
      </c>
      <c r="B6" s="47">
        <f t="shared" ref="B6:C6" si="0">SUM(B7,B13,B19)</f>
        <v>0</v>
      </c>
      <c r="C6" s="47">
        <f t="shared" si="0"/>
        <v>0</v>
      </c>
      <c r="D6" s="47">
        <f>C6-B6</f>
        <v>0</v>
      </c>
    </row>
    <row r="7" ht="20.1" hidden="1" customHeight="1" spans="1:4">
      <c r="A7" s="48" t="s">
        <v>224</v>
      </c>
      <c r="B7" s="47"/>
      <c r="C7" s="47"/>
      <c r="D7" s="47">
        <f t="shared" ref="D7:D70" si="1">C7-B7</f>
        <v>0</v>
      </c>
    </row>
    <row r="8" ht="20.1" hidden="1" customHeight="1" outlineLevel="1" spans="1:4">
      <c r="A8" s="48" t="s">
        <v>225</v>
      </c>
      <c r="B8" s="47">
        <v>30</v>
      </c>
      <c r="C8" s="47">
        <v>84</v>
      </c>
      <c r="D8" s="47">
        <f t="shared" si="1"/>
        <v>54</v>
      </c>
    </row>
    <row r="9" ht="20.1" hidden="1" customHeight="1" outlineLevel="1" spans="1:4">
      <c r="A9" s="48" t="s">
        <v>226</v>
      </c>
      <c r="B9" s="47">
        <v>30</v>
      </c>
      <c r="C9" s="47">
        <v>30</v>
      </c>
      <c r="D9" s="47">
        <f t="shared" si="1"/>
        <v>0</v>
      </c>
    </row>
    <row r="10" ht="20.1" hidden="1" customHeight="1" outlineLevel="1" spans="1:4">
      <c r="A10" s="48" t="s">
        <v>227</v>
      </c>
      <c r="B10" s="47"/>
      <c r="C10" s="47"/>
      <c r="D10" s="47">
        <f t="shared" si="1"/>
        <v>0</v>
      </c>
    </row>
    <row r="11" ht="20.1" hidden="1" customHeight="1" outlineLevel="1" spans="1:4">
      <c r="A11" s="48" t="s">
        <v>228</v>
      </c>
      <c r="B11" s="47"/>
      <c r="C11" s="47"/>
      <c r="D11" s="47">
        <f t="shared" si="1"/>
        <v>0</v>
      </c>
    </row>
    <row r="12" ht="20.1" hidden="1" customHeight="1" outlineLevel="1" spans="1:4">
      <c r="A12" s="48" t="s">
        <v>229</v>
      </c>
      <c r="B12" s="47">
        <v>65</v>
      </c>
      <c r="C12" s="47">
        <v>65</v>
      </c>
      <c r="D12" s="47">
        <f t="shared" si="1"/>
        <v>0</v>
      </c>
    </row>
    <row r="13" ht="20.1" hidden="1" customHeight="1" collapsed="1" spans="1:4">
      <c r="A13" s="48" t="s">
        <v>230</v>
      </c>
      <c r="B13" s="47">
        <f t="shared" ref="B13" si="2">SUM(B14:B18)</f>
        <v>0</v>
      </c>
      <c r="C13" s="47"/>
      <c r="D13" s="47">
        <f t="shared" si="1"/>
        <v>0</v>
      </c>
    </row>
    <row r="14" ht="20.1" hidden="1" customHeight="1" outlineLevel="1" spans="1:4">
      <c r="A14" s="48" t="s">
        <v>231</v>
      </c>
      <c r="B14" s="47"/>
      <c r="C14" s="47"/>
      <c r="D14" s="47">
        <f t="shared" si="1"/>
        <v>0</v>
      </c>
    </row>
    <row r="15" ht="20.1" hidden="1" customHeight="1" outlineLevel="1" spans="1:4">
      <c r="A15" s="48" t="s">
        <v>232</v>
      </c>
      <c r="B15" s="47"/>
      <c r="C15" s="47"/>
      <c r="D15" s="47">
        <f t="shared" si="1"/>
        <v>0</v>
      </c>
    </row>
    <row r="16" ht="20.1" hidden="1" customHeight="1" outlineLevel="1" spans="1:4">
      <c r="A16" s="48" t="s">
        <v>233</v>
      </c>
      <c r="B16" s="47"/>
      <c r="C16" s="47"/>
      <c r="D16" s="47">
        <f t="shared" si="1"/>
        <v>0</v>
      </c>
    </row>
    <row r="17" ht="20.1" hidden="1" customHeight="1" outlineLevel="1" spans="1:4">
      <c r="A17" s="48" t="s">
        <v>234</v>
      </c>
      <c r="B17" s="47"/>
      <c r="C17" s="47"/>
      <c r="D17" s="47">
        <f t="shared" si="1"/>
        <v>0</v>
      </c>
    </row>
    <row r="18" ht="20.1" hidden="1" customHeight="1" outlineLevel="1" spans="1:4">
      <c r="A18" s="48" t="s">
        <v>235</v>
      </c>
      <c r="B18" s="47"/>
      <c r="C18" s="47"/>
      <c r="D18" s="47">
        <f t="shared" si="1"/>
        <v>0</v>
      </c>
    </row>
    <row r="19" ht="20.1" hidden="1" customHeight="1" collapsed="1" spans="1:4">
      <c r="A19" s="48" t="s">
        <v>236</v>
      </c>
      <c r="B19" s="47">
        <f t="shared" ref="B19" si="3">SUM(B20:B21)</f>
        <v>0</v>
      </c>
      <c r="C19" s="47"/>
      <c r="D19" s="47">
        <f t="shared" si="1"/>
        <v>0</v>
      </c>
    </row>
    <row r="20" ht="20.1" hidden="1" customHeight="1" outlineLevel="1" spans="1:4">
      <c r="A20" s="49" t="s">
        <v>237</v>
      </c>
      <c r="B20" s="47"/>
      <c r="C20" s="47"/>
      <c r="D20" s="47">
        <f t="shared" si="1"/>
        <v>0</v>
      </c>
    </row>
    <row r="21" ht="20.1" hidden="1" customHeight="1" outlineLevel="1" spans="1:4">
      <c r="A21" s="49" t="s">
        <v>238</v>
      </c>
      <c r="B21" s="47"/>
      <c r="C21" s="47"/>
      <c r="D21" s="47">
        <f t="shared" si="1"/>
        <v>0</v>
      </c>
    </row>
    <row r="22" ht="20.1" customHeight="1" collapsed="1" spans="1:4">
      <c r="A22" s="46" t="s">
        <v>239</v>
      </c>
      <c r="B22" s="47">
        <f t="shared" ref="B22:C22" si="4">SUM(B23,B27,B31)</f>
        <v>0</v>
      </c>
      <c r="C22" s="47">
        <f t="shared" si="4"/>
        <v>38</v>
      </c>
      <c r="D22" s="47">
        <f t="shared" si="1"/>
        <v>38</v>
      </c>
    </row>
    <row r="23" ht="20.1" hidden="1" customHeight="1" spans="1:4">
      <c r="A23" s="48" t="s">
        <v>240</v>
      </c>
      <c r="B23" s="47">
        <f t="shared" ref="B23" si="5">SUM(B24:B26)</f>
        <v>0</v>
      </c>
      <c r="C23" s="47">
        <v>38</v>
      </c>
      <c r="D23" s="47">
        <f t="shared" si="1"/>
        <v>38</v>
      </c>
    </row>
    <row r="24" ht="20.1" hidden="1" customHeight="1" outlineLevel="1" spans="1:4">
      <c r="A24" s="48" t="s">
        <v>241</v>
      </c>
      <c r="B24" s="47"/>
      <c r="C24" s="47"/>
      <c r="D24" s="47">
        <f t="shared" si="1"/>
        <v>0</v>
      </c>
    </row>
    <row r="25" ht="20.1" hidden="1" customHeight="1" outlineLevel="1" spans="1:4">
      <c r="A25" s="48" t="s">
        <v>242</v>
      </c>
      <c r="B25" s="47"/>
      <c r="C25" s="47"/>
      <c r="D25" s="47">
        <f t="shared" si="1"/>
        <v>0</v>
      </c>
    </row>
    <row r="26" ht="20.1" hidden="1" customHeight="1" outlineLevel="1" spans="1:4">
      <c r="A26" s="48" t="s">
        <v>243</v>
      </c>
      <c r="B26" s="47"/>
      <c r="C26" s="47"/>
      <c r="D26" s="47">
        <f t="shared" si="1"/>
        <v>0</v>
      </c>
    </row>
    <row r="27" ht="20.1" hidden="1" customHeight="1" collapsed="1" spans="1:4">
      <c r="A27" s="48" t="s">
        <v>244</v>
      </c>
      <c r="B27" s="47">
        <f t="shared" ref="B27" si="6">SUM(B28:B30)</f>
        <v>0</v>
      </c>
      <c r="C27" s="47"/>
      <c r="D27" s="47">
        <f t="shared" si="1"/>
        <v>0</v>
      </c>
    </row>
    <row r="28" ht="20.1" hidden="1" customHeight="1" outlineLevel="1" spans="1:4">
      <c r="A28" s="48" t="s">
        <v>241</v>
      </c>
      <c r="B28" s="47"/>
      <c r="C28" s="47"/>
      <c r="D28" s="47">
        <f t="shared" si="1"/>
        <v>0</v>
      </c>
    </row>
    <row r="29" ht="20.1" hidden="1" customHeight="1" outlineLevel="1" spans="1:4">
      <c r="A29" s="48" t="s">
        <v>242</v>
      </c>
      <c r="B29" s="47"/>
      <c r="C29" s="47"/>
      <c r="D29" s="47">
        <f t="shared" si="1"/>
        <v>0</v>
      </c>
    </row>
    <row r="30" ht="20.1" hidden="1" customHeight="1" outlineLevel="1" spans="1:4">
      <c r="A30" s="50" t="s">
        <v>245</v>
      </c>
      <c r="B30" s="47"/>
      <c r="C30" s="47"/>
      <c r="D30" s="47">
        <f t="shared" si="1"/>
        <v>0</v>
      </c>
    </row>
    <row r="31" ht="20.1" hidden="1" customHeight="1" collapsed="1" spans="1:4">
      <c r="A31" s="48" t="s">
        <v>246</v>
      </c>
      <c r="B31" s="47">
        <f t="shared" ref="B31" si="7">SUM(B32:B33)</f>
        <v>0</v>
      </c>
      <c r="C31" s="47"/>
      <c r="D31" s="47">
        <f t="shared" si="1"/>
        <v>0</v>
      </c>
    </row>
    <row r="32" ht="20.1" hidden="1" customHeight="1" outlineLevel="1" spans="1:4">
      <c r="A32" s="49" t="s">
        <v>242</v>
      </c>
      <c r="B32" s="47"/>
      <c r="C32" s="47"/>
      <c r="D32" s="47">
        <f t="shared" si="1"/>
        <v>0</v>
      </c>
    </row>
    <row r="33" ht="20.1" hidden="1" customHeight="1" outlineLevel="1" spans="1:4">
      <c r="A33" s="49" t="s">
        <v>247</v>
      </c>
      <c r="B33" s="47"/>
      <c r="C33" s="47"/>
      <c r="D33" s="47">
        <f t="shared" si="1"/>
        <v>0</v>
      </c>
    </row>
    <row r="34" ht="20.1" customHeight="1" collapsed="1" spans="1:4">
      <c r="A34" s="46" t="s">
        <v>248</v>
      </c>
      <c r="B34" s="47">
        <f t="shared" ref="B34" si="8">SUM(B35,B40)</f>
        <v>0</v>
      </c>
      <c r="C34" s="47"/>
      <c r="D34" s="47">
        <f t="shared" si="1"/>
        <v>0</v>
      </c>
    </row>
    <row r="35" ht="20.1" hidden="1" customHeight="1" spans="1:4">
      <c r="A35" s="46" t="s">
        <v>249</v>
      </c>
      <c r="B35" s="47">
        <f t="shared" ref="B35" si="9">SUM(B36:B39)</f>
        <v>0</v>
      </c>
      <c r="C35" s="47"/>
      <c r="D35" s="47">
        <f t="shared" si="1"/>
        <v>0</v>
      </c>
    </row>
    <row r="36" ht="20.1" hidden="1" customHeight="1" outlineLevel="1" spans="1:4">
      <c r="A36" s="46" t="s">
        <v>250</v>
      </c>
      <c r="B36" s="47"/>
      <c r="C36" s="47"/>
      <c r="D36" s="47">
        <f t="shared" si="1"/>
        <v>0</v>
      </c>
    </row>
    <row r="37" ht="20.1" hidden="1" customHeight="1" outlineLevel="1" spans="1:4">
      <c r="A37" s="46" t="s">
        <v>251</v>
      </c>
      <c r="B37" s="47"/>
      <c r="C37" s="47"/>
      <c r="D37" s="47">
        <f t="shared" si="1"/>
        <v>0</v>
      </c>
    </row>
    <row r="38" ht="20.1" hidden="1" customHeight="1" outlineLevel="1" spans="1:4">
      <c r="A38" s="46" t="s">
        <v>252</v>
      </c>
      <c r="B38" s="47"/>
      <c r="C38" s="47"/>
      <c r="D38" s="47">
        <f t="shared" si="1"/>
        <v>0</v>
      </c>
    </row>
    <row r="39" ht="20.1" hidden="1" customHeight="1" outlineLevel="1" spans="1:4">
      <c r="A39" s="46" t="s">
        <v>253</v>
      </c>
      <c r="B39" s="47"/>
      <c r="C39" s="47"/>
      <c r="D39" s="47">
        <f t="shared" si="1"/>
        <v>0</v>
      </c>
    </row>
    <row r="40" ht="20.1" hidden="1" customHeight="1" collapsed="1" spans="1:4">
      <c r="A40" s="46" t="s">
        <v>254</v>
      </c>
      <c r="B40" s="47">
        <f t="shared" ref="B40" si="10">SUM(B41:B44)</f>
        <v>0</v>
      </c>
      <c r="C40" s="47"/>
      <c r="D40" s="47">
        <f t="shared" si="1"/>
        <v>0</v>
      </c>
    </row>
    <row r="41" ht="20.1" hidden="1" customHeight="1" outlineLevel="1" spans="1:4">
      <c r="A41" s="46" t="s">
        <v>255</v>
      </c>
      <c r="B41" s="47"/>
      <c r="C41" s="47"/>
      <c r="D41" s="47">
        <f t="shared" si="1"/>
        <v>0</v>
      </c>
    </row>
    <row r="42" ht="20.1" hidden="1" customHeight="1" outlineLevel="1" spans="1:4">
      <c r="A42" s="46" t="s">
        <v>256</v>
      </c>
      <c r="B42" s="47"/>
      <c r="C42" s="47"/>
      <c r="D42" s="47">
        <f t="shared" si="1"/>
        <v>0</v>
      </c>
    </row>
    <row r="43" ht="20.1" hidden="1" customHeight="1" outlineLevel="1" spans="1:4">
      <c r="A43" s="46" t="s">
        <v>257</v>
      </c>
      <c r="B43" s="47"/>
      <c r="C43" s="47"/>
      <c r="D43" s="47">
        <f t="shared" si="1"/>
        <v>0</v>
      </c>
    </row>
    <row r="44" ht="20.1" hidden="1" customHeight="1" outlineLevel="1" spans="1:4">
      <c r="A44" s="46" t="s">
        <v>258</v>
      </c>
      <c r="B44" s="47"/>
      <c r="C44" s="47"/>
      <c r="D44" s="47">
        <f t="shared" si="1"/>
        <v>0</v>
      </c>
    </row>
    <row r="45" ht="20.1" customHeight="1" collapsed="1" spans="1:4">
      <c r="A45" s="46" t="s">
        <v>259</v>
      </c>
      <c r="B45" s="47">
        <f t="shared" ref="B45:C45" si="11">SUM(B46,B62,B66,B67,B73,B77,B81,B85,B91,B94)</f>
        <v>8000</v>
      </c>
      <c r="C45" s="47">
        <f t="shared" si="11"/>
        <v>8000</v>
      </c>
      <c r="D45" s="47">
        <f t="shared" si="1"/>
        <v>0</v>
      </c>
    </row>
    <row r="46" s="40" customFormat="1" ht="20.1" hidden="1" customHeight="1" spans="1:4">
      <c r="A46" s="46" t="s">
        <v>260</v>
      </c>
      <c r="B46" s="47">
        <v>7800</v>
      </c>
      <c r="C46" s="47">
        <v>7800</v>
      </c>
      <c r="D46" s="47">
        <f t="shared" si="1"/>
        <v>0</v>
      </c>
    </row>
    <row r="47" ht="20.1" hidden="1" customHeight="1" outlineLevel="1" spans="1:4">
      <c r="A47" s="50" t="s">
        <v>261</v>
      </c>
      <c r="B47" s="47"/>
      <c r="C47" s="47"/>
      <c r="D47" s="47">
        <f t="shared" si="1"/>
        <v>0</v>
      </c>
    </row>
    <row r="48" ht="20.1" hidden="1" customHeight="1" outlineLevel="1" spans="1:4">
      <c r="A48" s="50" t="s">
        <v>262</v>
      </c>
      <c r="B48" s="47"/>
      <c r="C48" s="47"/>
      <c r="D48" s="47">
        <f t="shared" si="1"/>
        <v>0</v>
      </c>
    </row>
    <row r="49" ht="20.1" hidden="1" customHeight="1" outlineLevel="1" spans="1:4">
      <c r="A49" s="50" t="s">
        <v>263</v>
      </c>
      <c r="B49" s="47"/>
      <c r="C49" s="47"/>
      <c r="D49" s="47">
        <f t="shared" si="1"/>
        <v>0</v>
      </c>
    </row>
    <row r="50" ht="20.1" hidden="1" customHeight="1" outlineLevel="1" spans="1:4">
      <c r="A50" s="50" t="s">
        <v>264</v>
      </c>
      <c r="B50" s="47"/>
      <c r="C50" s="47"/>
      <c r="D50" s="47">
        <f t="shared" si="1"/>
        <v>0</v>
      </c>
    </row>
    <row r="51" ht="20.1" hidden="1" customHeight="1" outlineLevel="1" spans="1:4">
      <c r="A51" s="50" t="s">
        <v>265</v>
      </c>
      <c r="B51" s="47"/>
      <c r="C51" s="47"/>
      <c r="D51" s="47">
        <f t="shared" si="1"/>
        <v>0</v>
      </c>
    </row>
    <row r="52" ht="20.1" hidden="1" customHeight="1" outlineLevel="1" spans="1:4">
      <c r="A52" s="50" t="s">
        <v>266</v>
      </c>
      <c r="B52" s="47"/>
      <c r="C52" s="47"/>
      <c r="D52" s="47">
        <f t="shared" si="1"/>
        <v>0</v>
      </c>
    </row>
    <row r="53" ht="20.1" hidden="1" customHeight="1" outlineLevel="1" spans="1:4">
      <c r="A53" s="50" t="s">
        <v>267</v>
      </c>
      <c r="B53" s="47"/>
      <c r="C53" s="47"/>
      <c r="D53" s="47">
        <f t="shared" si="1"/>
        <v>0</v>
      </c>
    </row>
    <row r="54" ht="20.1" hidden="1" customHeight="1" outlineLevel="1" spans="1:4">
      <c r="A54" s="50" t="s">
        <v>268</v>
      </c>
      <c r="B54" s="47"/>
      <c r="C54" s="47"/>
      <c r="D54" s="47">
        <f t="shared" si="1"/>
        <v>0</v>
      </c>
    </row>
    <row r="55" ht="20.1" hidden="1" customHeight="1" outlineLevel="1" spans="1:4">
      <c r="A55" s="50" t="s">
        <v>269</v>
      </c>
      <c r="B55" s="47"/>
      <c r="C55" s="47"/>
      <c r="D55" s="47">
        <f t="shared" si="1"/>
        <v>0</v>
      </c>
    </row>
    <row r="56" ht="20.1" hidden="1" customHeight="1" outlineLevel="1" spans="1:4">
      <c r="A56" s="50" t="s">
        <v>270</v>
      </c>
      <c r="B56" s="47"/>
      <c r="C56" s="47"/>
      <c r="D56" s="47">
        <f t="shared" si="1"/>
        <v>0</v>
      </c>
    </row>
    <row r="57" ht="20.1" hidden="1" customHeight="1" outlineLevel="1" spans="1:4">
      <c r="A57" s="50" t="s">
        <v>271</v>
      </c>
      <c r="B57" s="47"/>
      <c r="C57" s="47"/>
      <c r="D57" s="47">
        <f t="shared" si="1"/>
        <v>0</v>
      </c>
    </row>
    <row r="58" ht="20.1" hidden="1" customHeight="1" outlineLevel="1" spans="1:4">
      <c r="A58" s="50" t="s">
        <v>272</v>
      </c>
      <c r="B58" s="47"/>
      <c r="C58" s="47"/>
      <c r="D58" s="47">
        <f t="shared" si="1"/>
        <v>0</v>
      </c>
    </row>
    <row r="59" ht="20.1" hidden="1" customHeight="1" outlineLevel="1" spans="1:4">
      <c r="A59" s="51" t="s">
        <v>273</v>
      </c>
      <c r="B59" s="47"/>
      <c r="C59" s="47"/>
      <c r="D59" s="47">
        <f t="shared" si="1"/>
        <v>0</v>
      </c>
    </row>
    <row r="60" ht="20.1" hidden="1" customHeight="1" outlineLevel="1" spans="1:4">
      <c r="A60" s="51" t="s">
        <v>274</v>
      </c>
      <c r="B60" s="47"/>
      <c r="C60" s="47"/>
      <c r="D60" s="47">
        <f t="shared" si="1"/>
        <v>0</v>
      </c>
    </row>
    <row r="61" ht="20.1" hidden="1" customHeight="1" outlineLevel="1" spans="1:4">
      <c r="A61" s="51" t="s">
        <v>275</v>
      </c>
      <c r="B61" s="47"/>
      <c r="C61" s="47"/>
      <c r="D61" s="47">
        <f t="shared" si="1"/>
        <v>0</v>
      </c>
    </row>
    <row r="62" ht="20.1" hidden="1" customHeight="1" spans="1:4">
      <c r="A62" s="46" t="s">
        <v>276</v>
      </c>
      <c r="B62" s="47"/>
      <c r="C62" s="47"/>
      <c r="D62" s="47">
        <f t="shared" si="1"/>
        <v>0</v>
      </c>
    </row>
    <row r="63" ht="20.1" hidden="1" customHeight="1" outlineLevel="1" spans="1:4">
      <c r="A63" s="50" t="s">
        <v>261</v>
      </c>
      <c r="B63" s="47"/>
      <c r="C63" s="47"/>
      <c r="D63" s="47">
        <f t="shared" si="1"/>
        <v>0</v>
      </c>
    </row>
    <row r="64" ht="20.1" hidden="1" customHeight="1" outlineLevel="1" spans="1:4">
      <c r="A64" s="50" t="s">
        <v>262</v>
      </c>
      <c r="B64" s="47"/>
      <c r="C64" s="47"/>
      <c r="D64" s="47">
        <f t="shared" si="1"/>
        <v>0</v>
      </c>
    </row>
    <row r="65" ht="20.1" hidden="1" customHeight="1" outlineLevel="1" spans="1:4">
      <c r="A65" s="50" t="s">
        <v>277</v>
      </c>
      <c r="B65" s="47"/>
      <c r="C65" s="47"/>
      <c r="D65" s="47">
        <f t="shared" si="1"/>
        <v>0</v>
      </c>
    </row>
    <row r="66" ht="20.1" hidden="1" customHeight="1" spans="1:4">
      <c r="A66" s="46" t="s">
        <v>278</v>
      </c>
      <c r="B66" s="47"/>
      <c r="C66" s="47"/>
      <c r="D66" s="47">
        <f t="shared" si="1"/>
        <v>0</v>
      </c>
    </row>
    <row r="67" ht="20.1" hidden="1" customHeight="1" spans="1:4">
      <c r="A67" s="46" t="s">
        <v>279</v>
      </c>
      <c r="B67" s="47">
        <v>100</v>
      </c>
      <c r="C67" s="47">
        <v>100</v>
      </c>
      <c r="D67" s="47">
        <f t="shared" si="1"/>
        <v>0</v>
      </c>
    </row>
    <row r="68" ht="20.1" hidden="1" customHeight="1" outlineLevel="1" spans="1:4">
      <c r="A68" s="50" t="s">
        <v>280</v>
      </c>
      <c r="B68" s="47"/>
      <c r="C68" s="47"/>
      <c r="D68" s="47">
        <f t="shared" si="1"/>
        <v>0</v>
      </c>
    </row>
    <row r="69" ht="20.1" hidden="1" customHeight="1" outlineLevel="1" spans="1:4">
      <c r="A69" s="50" t="s">
        <v>281</v>
      </c>
      <c r="B69" s="47"/>
      <c r="C69" s="47"/>
      <c r="D69" s="47">
        <f t="shared" si="1"/>
        <v>0</v>
      </c>
    </row>
    <row r="70" ht="20.1" hidden="1" customHeight="1" outlineLevel="1" spans="1:4">
      <c r="A70" s="50" t="s">
        <v>282</v>
      </c>
      <c r="B70" s="47"/>
      <c r="C70" s="47"/>
      <c r="D70" s="47">
        <f t="shared" si="1"/>
        <v>0</v>
      </c>
    </row>
    <row r="71" ht="20.1" hidden="1" customHeight="1" outlineLevel="1" spans="1:4">
      <c r="A71" s="50" t="s">
        <v>283</v>
      </c>
      <c r="B71" s="47"/>
      <c r="C71" s="47"/>
      <c r="D71" s="47">
        <f t="shared" ref="D71:D134" si="12">C71-B71</f>
        <v>0</v>
      </c>
    </row>
    <row r="72" ht="20.1" hidden="1" customHeight="1" outlineLevel="1" spans="1:4">
      <c r="A72" s="50" t="s">
        <v>284</v>
      </c>
      <c r="B72" s="47"/>
      <c r="C72" s="47"/>
      <c r="D72" s="47">
        <f t="shared" si="12"/>
        <v>0</v>
      </c>
    </row>
    <row r="73" ht="20.1" hidden="1" customHeight="1" spans="1:4">
      <c r="A73" s="46" t="s">
        <v>285</v>
      </c>
      <c r="B73" s="47">
        <v>100</v>
      </c>
      <c r="C73" s="47">
        <v>100</v>
      </c>
      <c r="D73" s="47">
        <f t="shared" si="12"/>
        <v>0</v>
      </c>
    </row>
    <row r="74" ht="20.1" hidden="1" customHeight="1" outlineLevel="1" spans="1:4">
      <c r="A74" s="46" t="s">
        <v>286</v>
      </c>
      <c r="B74" s="47"/>
      <c r="C74" s="47"/>
      <c r="D74" s="47">
        <f t="shared" si="12"/>
        <v>0</v>
      </c>
    </row>
    <row r="75" ht="20.1" hidden="1" customHeight="1" outlineLevel="1" spans="1:4">
      <c r="A75" s="46" t="s">
        <v>287</v>
      </c>
      <c r="B75" s="47"/>
      <c r="C75" s="47"/>
      <c r="D75" s="47">
        <f t="shared" si="12"/>
        <v>0</v>
      </c>
    </row>
    <row r="76" ht="20.1" hidden="1" customHeight="1" outlineLevel="1" spans="1:4">
      <c r="A76" s="46" t="s">
        <v>288</v>
      </c>
      <c r="B76" s="47"/>
      <c r="C76" s="47"/>
      <c r="D76" s="47">
        <f t="shared" si="12"/>
        <v>0</v>
      </c>
    </row>
    <row r="77" ht="20.1" hidden="1" customHeight="1" spans="1:4">
      <c r="A77" s="46" t="s">
        <v>289</v>
      </c>
      <c r="B77" s="47"/>
      <c r="C77" s="47"/>
      <c r="D77" s="47">
        <f t="shared" si="12"/>
        <v>0</v>
      </c>
    </row>
    <row r="78" ht="20.1" hidden="1" customHeight="1" outlineLevel="1" spans="1:4">
      <c r="A78" s="49" t="s">
        <v>261</v>
      </c>
      <c r="B78" s="47"/>
      <c r="C78" s="47"/>
      <c r="D78" s="47">
        <f t="shared" si="12"/>
        <v>0</v>
      </c>
    </row>
    <row r="79" ht="20.1" hidden="1" customHeight="1" outlineLevel="1" spans="1:4">
      <c r="A79" s="49" t="s">
        <v>262</v>
      </c>
      <c r="B79" s="47"/>
      <c r="C79" s="47"/>
      <c r="D79" s="47">
        <f t="shared" si="12"/>
        <v>0</v>
      </c>
    </row>
    <row r="80" ht="20.1" hidden="1" customHeight="1" outlineLevel="1" spans="1:4">
      <c r="A80" s="49" t="s">
        <v>290</v>
      </c>
      <c r="B80" s="47"/>
      <c r="C80" s="47"/>
      <c r="D80" s="47">
        <f t="shared" si="12"/>
        <v>0</v>
      </c>
    </row>
    <row r="81" ht="20.1" hidden="1" customHeight="1" spans="1:4">
      <c r="A81" s="46" t="s">
        <v>291</v>
      </c>
      <c r="B81" s="47"/>
      <c r="C81" s="47"/>
      <c r="D81" s="47">
        <f t="shared" si="12"/>
        <v>0</v>
      </c>
    </row>
    <row r="82" ht="20.1" hidden="1" customHeight="1" outlineLevel="1" spans="1:4">
      <c r="A82" s="49" t="s">
        <v>261</v>
      </c>
      <c r="B82" s="47"/>
      <c r="C82" s="47"/>
      <c r="D82" s="47">
        <f t="shared" si="12"/>
        <v>0</v>
      </c>
    </row>
    <row r="83" ht="20.1" hidden="1" customHeight="1" outlineLevel="1" spans="1:4">
      <c r="A83" s="49" t="s">
        <v>262</v>
      </c>
      <c r="B83" s="47"/>
      <c r="C83" s="47"/>
      <c r="D83" s="47">
        <f t="shared" si="12"/>
        <v>0</v>
      </c>
    </row>
    <row r="84" ht="20.1" hidden="1" customHeight="1" outlineLevel="1" spans="1:4">
      <c r="A84" s="49" t="s">
        <v>292</v>
      </c>
      <c r="B84" s="47"/>
      <c r="C84" s="47"/>
      <c r="D84" s="47">
        <f t="shared" si="12"/>
        <v>0</v>
      </c>
    </row>
    <row r="85" ht="20.1" hidden="1" customHeight="1" spans="1:4">
      <c r="A85" s="46" t="s">
        <v>293</v>
      </c>
      <c r="B85" s="47">
        <f t="shared" ref="B85" si="13">SUM(B86:B90)</f>
        <v>0</v>
      </c>
      <c r="C85" s="47"/>
      <c r="D85" s="47">
        <f t="shared" si="12"/>
        <v>0</v>
      </c>
    </row>
    <row r="86" ht="20.1" hidden="1" customHeight="1" outlineLevel="1" spans="1:4">
      <c r="A86" s="49" t="s">
        <v>280</v>
      </c>
      <c r="B86" s="47"/>
      <c r="C86" s="47"/>
      <c r="D86" s="47">
        <f t="shared" si="12"/>
        <v>0</v>
      </c>
    </row>
    <row r="87" ht="20.1" hidden="1" customHeight="1" outlineLevel="1" spans="1:4">
      <c r="A87" s="49" t="s">
        <v>281</v>
      </c>
      <c r="B87" s="47"/>
      <c r="C87" s="47"/>
      <c r="D87" s="47">
        <f t="shared" si="12"/>
        <v>0</v>
      </c>
    </row>
    <row r="88" ht="20.1" hidden="1" customHeight="1" outlineLevel="1" spans="1:4">
      <c r="A88" s="49" t="s">
        <v>282</v>
      </c>
      <c r="B88" s="47"/>
      <c r="C88" s="47"/>
      <c r="D88" s="47">
        <f t="shared" si="12"/>
        <v>0</v>
      </c>
    </row>
    <row r="89" ht="20.1" hidden="1" customHeight="1" outlineLevel="1" spans="1:4">
      <c r="A89" s="49" t="s">
        <v>283</v>
      </c>
      <c r="B89" s="47"/>
      <c r="C89" s="47"/>
      <c r="D89" s="47">
        <f t="shared" si="12"/>
        <v>0</v>
      </c>
    </row>
    <row r="90" ht="20.1" hidden="1" customHeight="1" outlineLevel="1" spans="1:4">
      <c r="A90" s="49" t="s">
        <v>294</v>
      </c>
      <c r="B90" s="47"/>
      <c r="C90" s="47"/>
      <c r="D90" s="47">
        <f t="shared" si="12"/>
        <v>0</v>
      </c>
    </row>
    <row r="91" ht="20.1" hidden="1" customHeight="1" spans="1:4">
      <c r="A91" s="46" t="s">
        <v>295</v>
      </c>
      <c r="B91" s="47">
        <f t="shared" ref="B91" si="14">SUM(B92:B93)</f>
        <v>0</v>
      </c>
      <c r="C91" s="47"/>
      <c r="D91" s="47">
        <f t="shared" si="12"/>
        <v>0</v>
      </c>
    </row>
    <row r="92" ht="20.1" hidden="1" customHeight="1" outlineLevel="1" spans="1:4">
      <c r="A92" s="49" t="s">
        <v>286</v>
      </c>
      <c r="B92" s="47"/>
      <c r="C92" s="47"/>
      <c r="D92" s="47">
        <f t="shared" si="12"/>
        <v>0</v>
      </c>
    </row>
    <row r="93" ht="20.1" hidden="1" customHeight="1" outlineLevel="1" spans="1:4">
      <c r="A93" s="49" t="s">
        <v>296</v>
      </c>
      <c r="B93" s="47"/>
      <c r="C93" s="47"/>
      <c r="D93" s="47">
        <f t="shared" si="12"/>
        <v>0</v>
      </c>
    </row>
    <row r="94" ht="20.1" hidden="1" customHeight="1" spans="1:4">
      <c r="A94" s="49" t="s">
        <v>297</v>
      </c>
      <c r="B94" s="47">
        <f t="shared" ref="B94" si="15">SUM(B95:B102)</f>
        <v>0</v>
      </c>
      <c r="C94" s="47"/>
      <c r="D94" s="47">
        <f t="shared" si="12"/>
        <v>0</v>
      </c>
    </row>
    <row r="95" ht="20.1" hidden="1" customHeight="1" outlineLevel="1" spans="1:4">
      <c r="A95" s="49" t="s">
        <v>261</v>
      </c>
      <c r="B95" s="47"/>
      <c r="C95" s="47"/>
      <c r="D95" s="47">
        <f t="shared" si="12"/>
        <v>0</v>
      </c>
    </row>
    <row r="96" ht="20.1" hidden="1" customHeight="1" outlineLevel="1" spans="1:4">
      <c r="A96" s="49" t="s">
        <v>262</v>
      </c>
      <c r="B96" s="47"/>
      <c r="C96" s="47"/>
      <c r="D96" s="47">
        <f t="shared" si="12"/>
        <v>0</v>
      </c>
    </row>
    <row r="97" ht="20.1" hidden="1" customHeight="1" outlineLevel="1" spans="1:4">
      <c r="A97" s="49" t="s">
        <v>263</v>
      </c>
      <c r="B97" s="47"/>
      <c r="C97" s="47"/>
      <c r="D97" s="47">
        <f t="shared" si="12"/>
        <v>0</v>
      </c>
    </row>
    <row r="98" ht="20.1" hidden="1" customHeight="1" outlineLevel="1" spans="1:4">
      <c r="A98" s="49" t="s">
        <v>264</v>
      </c>
      <c r="B98" s="47"/>
      <c r="C98" s="47"/>
      <c r="D98" s="47">
        <f t="shared" si="12"/>
        <v>0</v>
      </c>
    </row>
    <row r="99" ht="20.1" hidden="1" customHeight="1" outlineLevel="1" spans="1:4">
      <c r="A99" s="49" t="s">
        <v>267</v>
      </c>
      <c r="B99" s="47"/>
      <c r="C99" s="47"/>
      <c r="D99" s="47">
        <f t="shared" si="12"/>
        <v>0</v>
      </c>
    </row>
    <row r="100" ht="20.1" hidden="1" customHeight="1" outlineLevel="1" spans="1:4">
      <c r="A100" s="49" t="s">
        <v>269</v>
      </c>
      <c r="B100" s="47"/>
      <c r="C100" s="47"/>
      <c r="D100" s="47">
        <f t="shared" si="12"/>
        <v>0</v>
      </c>
    </row>
    <row r="101" ht="20.1" hidden="1" customHeight="1" outlineLevel="1" spans="1:4">
      <c r="A101" s="49" t="s">
        <v>270</v>
      </c>
      <c r="B101" s="47"/>
      <c r="C101" s="47"/>
      <c r="D101" s="47">
        <f t="shared" si="12"/>
        <v>0</v>
      </c>
    </row>
    <row r="102" ht="20.1" hidden="1" customHeight="1" outlineLevel="1" spans="1:4">
      <c r="A102" s="49" t="s">
        <v>298</v>
      </c>
      <c r="B102" s="47"/>
      <c r="C102" s="47"/>
      <c r="D102" s="47">
        <f t="shared" si="12"/>
        <v>0</v>
      </c>
    </row>
    <row r="103" ht="20.1" customHeight="1" collapsed="1" spans="1:4">
      <c r="A103" s="46" t="s">
        <v>299</v>
      </c>
      <c r="B103" s="47">
        <f t="shared" ref="B103" si="16">SUM(B104,B109,B114)</f>
        <v>0</v>
      </c>
      <c r="C103" s="47">
        <v>300</v>
      </c>
      <c r="D103" s="47">
        <f t="shared" si="12"/>
        <v>300</v>
      </c>
    </row>
    <row r="104" ht="20.1" hidden="1" customHeight="1" spans="1:4">
      <c r="A104" s="50" t="s">
        <v>300</v>
      </c>
      <c r="B104" s="47">
        <f t="shared" ref="B104" si="17">SUM(B105:B108)</f>
        <v>0</v>
      </c>
      <c r="C104" s="47">
        <v>300</v>
      </c>
      <c r="D104" s="47">
        <f t="shared" si="12"/>
        <v>300</v>
      </c>
    </row>
    <row r="105" ht="20.1" hidden="1" customHeight="1" outlineLevel="1" spans="1:4">
      <c r="A105" s="50" t="s">
        <v>242</v>
      </c>
      <c r="B105" s="47"/>
      <c r="C105" s="47"/>
      <c r="D105" s="47">
        <f t="shared" si="12"/>
        <v>0</v>
      </c>
    </row>
    <row r="106" ht="20.1" hidden="1" customHeight="1" outlineLevel="1" spans="1:4">
      <c r="A106" s="50" t="s">
        <v>301</v>
      </c>
      <c r="B106" s="47"/>
      <c r="C106" s="47"/>
      <c r="D106" s="47">
        <f t="shared" si="12"/>
        <v>0</v>
      </c>
    </row>
    <row r="107" ht="20.1" hidden="1" customHeight="1" outlineLevel="1" spans="1:4">
      <c r="A107" s="50" t="s">
        <v>302</v>
      </c>
      <c r="B107" s="47"/>
      <c r="C107" s="47"/>
      <c r="D107" s="47">
        <f t="shared" si="12"/>
        <v>0</v>
      </c>
    </row>
    <row r="108" ht="20.1" hidden="1" customHeight="1" outlineLevel="1" spans="1:4">
      <c r="A108" s="50" t="s">
        <v>303</v>
      </c>
      <c r="B108" s="47"/>
      <c r="C108" s="47"/>
      <c r="D108" s="47">
        <f t="shared" si="12"/>
        <v>0</v>
      </c>
    </row>
    <row r="109" ht="20.1" hidden="1" customHeight="1" collapsed="1" spans="1:4">
      <c r="A109" s="50" t="s">
        <v>304</v>
      </c>
      <c r="B109" s="47">
        <f t="shared" ref="B109" si="18">SUM(B110:B113)</f>
        <v>0</v>
      </c>
      <c r="C109" s="47"/>
      <c r="D109" s="47">
        <f t="shared" si="12"/>
        <v>0</v>
      </c>
    </row>
    <row r="110" ht="20.1" hidden="1" customHeight="1" outlineLevel="1" spans="1:4">
      <c r="A110" s="50" t="s">
        <v>242</v>
      </c>
      <c r="B110" s="47"/>
      <c r="C110" s="47"/>
      <c r="D110" s="47">
        <f t="shared" si="12"/>
        <v>0</v>
      </c>
    </row>
    <row r="111" ht="20.1" hidden="1" customHeight="1" outlineLevel="1" spans="1:4">
      <c r="A111" s="50" t="s">
        <v>301</v>
      </c>
      <c r="B111" s="47"/>
      <c r="C111" s="47"/>
      <c r="D111" s="47">
        <f t="shared" si="12"/>
        <v>0</v>
      </c>
    </row>
    <row r="112" ht="20.1" hidden="1" customHeight="1" outlineLevel="1" spans="1:4">
      <c r="A112" s="50" t="s">
        <v>305</v>
      </c>
      <c r="B112" s="47"/>
      <c r="C112" s="47"/>
      <c r="D112" s="47">
        <f t="shared" si="12"/>
        <v>0</v>
      </c>
    </row>
    <row r="113" ht="20.1" hidden="1" customHeight="1" outlineLevel="1" spans="1:4">
      <c r="A113" s="50" t="s">
        <v>306</v>
      </c>
      <c r="B113" s="47"/>
      <c r="C113" s="47"/>
      <c r="D113" s="47">
        <f t="shared" si="12"/>
        <v>0</v>
      </c>
    </row>
    <row r="114" ht="20.1" hidden="1" customHeight="1" collapsed="1" spans="1:4">
      <c r="A114" s="50" t="s">
        <v>307</v>
      </c>
      <c r="B114" s="47">
        <f t="shared" ref="B114" si="19">SUM(B115:B118)</f>
        <v>0</v>
      </c>
      <c r="C114" s="47"/>
      <c r="D114" s="47">
        <f t="shared" si="12"/>
        <v>0</v>
      </c>
    </row>
    <row r="115" ht="20.1" hidden="1" customHeight="1" outlineLevel="1" spans="1:4">
      <c r="A115" s="50" t="s">
        <v>308</v>
      </c>
      <c r="B115" s="47"/>
      <c r="C115" s="47"/>
      <c r="D115" s="47">
        <f t="shared" si="12"/>
        <v>0</v>
      </c>
    </row>
    <row r="116" ht="20.1" hidden="1" customHeight="1" outlineLevel="1" spans="1:4">
      <c r="A116" s="50" t="s">
        <v>309</v>
      </c>
      <c r="B116" s="47"/>
      <c r="C116" s="47"/>
      <c r="D116" s="47">
        <f t="shared" si="12"/>
        <v>0</v>
      </c>
    </row>
    <row r="117" ht="20.1" hidden="1" customHeight="1" outlineLevel="1" spans="1:4">
      <c r="A117" s="50" t="s">
        <v>310</v>
      </c>
      <c r="B117" s="47"/>
      <c r="C117" s="47"/>
      <c r="D117" s="47">
        <f t="shared" si="12"/>
        <v>0</v>
      </c>
    </row>
    <row r="118" ht="20.1" hidden="1" customHeight="1" outlineLevel="1" spans="1:4">
      <c r="A118" s="50" t="s">
        <v>311</v>
      </c>
      <c r="B118" s="47"/>
      <c r="C118" s="47"/>
      <c r="D118" s="47">
        <f t="shared" si="12"/>
        <v>0</v>
      </c>
    </row>
    <row r="119" ht="20.1" customHeight="1" collapsed="1" spans="1:4">
      <c r="A119" s="48" t="s">
        <v>312</v>
      </c>
      <c r="B119" s="47">
        <f t="shared" ref="B119:C119" si="20">SUM(B120,B125,B130,B139,B146,B155,B158,B161)</f>
        <v>0</v>
      </c>
      <c r="C119" s="47">
        <f t="shared" si="20"/>
        <v>0</v>
      </c>
      <c r="D119" s="47">
        <f t="shared" si="12"/>
        <v>0</v>
      </c>
    </row>
    <row r="120" ht="20.1" hidden="1" customHeight="1" spans="1:4">
      <c r="A120" s="50" t="s">
        <v>313</v>
      </c>
      <c r="B120" s="47">
        <f t="shared" ref="B120" si="21">SUM(B121:B124)</f>
        <v>0</v>
      </c>
      <c r="C120" s="47"/>
      <c r="D120" s="47">
        <f t="shared" si="12"/>
        <v>0</v>
      </c>
    </row>
    <row r="121" ht="20.1" hidden="1" customHeight="1" outlineLevel="1" spans="1:4">
      <c r="A121" s="50" t="s">
        <v>314</v>
      </c>
      <c r="B121" s="47"/>
      <c r="C121" s="47"/>
      <c r="D121" s="47">
        <f t="shared" si="12"/>
        <v>0</v>
      </c>
    </row>
    <row r="122" ht="20.1" hidden="1" customHeight="1" outlineLevel="1" spans="1:4">
      <c r="A122" s="50" t="s">
        <v>315</v>
      </c>
      <c r="B122" s="47"/>
      <c r="C122" s="47"/>
      <c r="D122" s="47">
        <f t="shared" si="12"/>
        <v>0</v>
      </c>
    </row>
    <row r="123" ht="20.1" hidden="1" customHeight="1" outlineLevel="1" spans="1:4">
      <c r="A123" s="50" t="s">
        <v>316</v>
      </c>
      <c r="B123" s="47"/>
      <c r="C123" s="47"/>
      <c r="D123" s="47">
        <f t="shared" si="12"/>
        <v>0</v>
      </c>
    </row>
    <row r="124" ht="20.1" hidden="1" customHeight="1" outlineLevel="1" spans="1:4">
      <c r="A124" s="50" t="s">
        <v>317</v>
      </c>
      <c r="B124" s="47"/>
      <c r="C124" s="47"/>
      <c r="D124" s="47">
        <f t="shared" si="12"/>
        <v>0</v>
      </c>
    </row>
    <row r="125" ht="20.1" hidden="1" customHeight="1" collapsed="1" spans="1:4">
      <c r="A125" s="50" t="s">
        <v>318</v>
      </c>
      <c r="B125" s="47">
        <f t="shared" ref="B125" si="22">SUM(B126:B129)</f>
        <v>0</v>
      </c>
      <c r="C125" s="47"/>
      <c r="D125" s="47">
        <f t="shared" si="12"/>
        <v>0</v>
      </c>
    </row>
    <row r="126" ht="20.1" hidden="1" customHeight="1" outlineLevel="1" spans="1:4">
      <c r="A126" s="50" t="s">
        <v>316</v>
      </c>
      <c r="B126" s="47"/>
      <c r="C126" s="47"/>
      <c r="D126" s="47">
        <f t="shared" si="12"/>
        <v>0</v>
      </c>
    </row>
    <row r="127" ht="20.1" hidden="1" customHeight="1" outlineLevel="1" spans="1:4">
      <c r="A127" s="50" t="s">
        <v>319</v>
      </c>
      <c r="B127" s="47"/>
      <c r="C127" s="47"/>
      <c r="D127" s="47">
        <f t="shared" si="12"/>
        <v>0</v>
      </c>
    </row>
    <row r="128" ht="20.1" hidden="1" customHeight="1" outlineLevel="1" spans="1:4">
      <c r="A128" s="50" t="s">
        <v>320</v>
      </c>
      <c r="B128" s="47"/>
      <c r="C128" s="47"/>
      <c r="D128" s="47">
        <f t="shared" si="12"/>
        <v>0</v>
      </c>
    </row>
    <row r="129" ht="20.1" hidden="1" customHeight="1" outlineLevel="1" spans="1:4">
      <c r="A129" s="50" t="s">
        <v>321</v>
      </c>
      <c r="B129" s="47"/>
      <c r="C129" s="47"/>
      <c r="D129" s="47">
        <f t="shared" si="12"/>
        <v>0</v>
      </c>
    </row>
    <row r="130" ht="20.1" hidden="1" customHeight="1" collapsed="1" spans="1:4">
      <c r="A130" s="50" t="s">
        <v>322</v>
      </c>
      <c r="B130" s="47">
        <f t="shared" ref="B130" si="23">SUM(B131:B138)</f>
        <v>0</v>
      </c>
      <c r="C130" s="47"/>
      <c r="D130" s="47">
        <f t="shared" si="12"/>
        <v>0</v>
      </c>
    </row>
    <row r="131" ht="20.1" hidden="1" customHeight="1" outlineLevel="1" spans="1:4">
      <c r="A131" s="50" t="s">
        <v>323</v>
      </c>
      <c r="B131" s="47"/>
      <c r="C131" s="47"/>
      <c r="D131" s="47">
        <f t="shared" si="12"/>
        <v>0</v>
      </c>
    </row>
    <row r="132" ht="20.1" hidden="1" customHeight="1" outlineLevel="1" spans="1:4">
      <c r="A132" s="50" t="s">
        <v>324</v>
      </c>
      <c r="B132" s="47"/>
      <c r="C132" s="47"/>
      <c r="D132" s="47">
        <f t="shared" si="12"/>
        <v>0</v>
      </c>
    </row>
    <row r="133" ht="20.1" hidden="1" customHeight="1" outlineLevel="1" spans="1:4">
      <c r="A133" s="50" t="s">
        <v>325</v>
      </c>
      <c r="B133" s="47"/>
      <c r="C133" s="47"/>
      <c r="D133" s="47">
        <f t="shared" si="12"/>
        <v>0</v>
      </c>
    </row>
    <row r="134" ht="20.1" hidden="1" customHeight="1" outlineLevel="1" spans="1:4">
      <c r="A134" s="50" t="s">
        <v>326</v>
      </c>
      <c r="B134" s="47"/>
      <c r="C134" s="47"/>
      <c r="D134" s="47">
        <f t="shared" si="12"/>
        <v>0</v>
      </c>
    </row>
    <row r="135" ht="20.1" hidden="1" customHeight="1" outlineLevel="1" spans="1:4">
      <c r="A135" s="50" t="s">
        <v>327</v>
      </c>
      <c r="B135" s="47"/>
      <c r="C135" s="47"/>
      <c r="D135" s="47">
        <f t="shared" ref="D135:D198" si="24">C135-B135</f>
        <v>0</v>
      </c>
    </row>
    <row r="136" ht="20.1" hidden="1" customHeight="1" outlineLevel="1" spans="1:4">
      <c r="A136" s="50" t="s">
        <v>328</v>
      </c>
      <c r="B136" s="47"/>
      <c r="C136" s="47"/>
      <c r="D136" s="47">
        <f t="shared" si="24"/>
        <v>0</v>
      </c>
    </row>
    <row r="137" ht="20.1" hidden="1" customHeight="1" outlineLevel="1" spans="1:4">
      <c r="A137" s="50" t="s">
        <v>329</v>
      </c>
      <c r="B137" s="47"/>
      <c r="C137" s="47"/>
      <c r="D137" s="47">
        <f t="shared" si="24"/>
        <v>0</v>
      </c>
    </row>
    <row r="138" ht="20.1" hidden="1" customHeight="1" outlineLevel="1" spans="1:4">
      <c r="A138" s="50" t="s">
        <v>330</v>
      </c>
      <c r="B138" s="47"/>
      <c r="C138" s="47"/>
      <c r="D138" s="47">
        <f t="shared" si="24"/>
        <v>0</v>
      </c>
    </row>
    <row r="139" ht="20.1" hidden="1" customHeight="1" collapsed="1" spans="1:4">
      <c r="A139" s="50" t="s">
        <v>331</v>
      </c>
      <c r="B139" s="47">
        <f t="shared" ref="B139" si="25">SUM(B140:B145)</f>
        <v>0</v>
      </c>
      <c r="C139" s="47"/>
      <c r="D139" s="47">
        <f t="shared" si="24"/>
        <v>0</v>
      </c>
    </row>
    <row r="140" ht="20.1" hidden="1" customHeight="1" outlineLevel="1" spans="1:4">
      <c r="A140" s="50" t="s">
        <v>332</v>
      </c>
      <c r="B140" s="47"/>
      <c r="C140" s="47"/>
      <c r="D140" s="47">
        <f t="shared" si="24"/>
        <v>0</v>
      </c>
    </row>
    <row r="141" ht="20.1" hidden="1" customHeight="1" outlineLevel="1" spans="1:4">
      <c r="A141" s="50" t="s">
        <v>333</v>
      </c>
      <c r="B141" s="47"/>
      <c r="C141" s="47"/>
      <c r="D141" s="47">
        <f t="shared" si="24"/>
        <v>0</v>
      </c>
    </row>
    <row r="142" ht="20.1" hidden="1" customHeight="1" outlineLevel="1" spans="1:4">
      <c r="A142" s="50" t="s">
        <v>334</v>
      </c>
      <c r="B142" s="47"/>
      <c r="C142" s="47"/>
      <c r="D142" s="47">
        <f t="shared" si="24"/>
        <v>0</v>
      </c>
    </row>
    <row r="143" ht="20.1" hidden="1" customHeight="1" outlineLevel="1" spans="1:4">
      <c r="A143" s="50" t="s">
        <v>335</v>
      </c>
      <c r="B143" s="47"/>
      <c r="C143" s="47"/>
      <c r="D143" s="47">
        <f t="shared" si="24"/>
        <v>0</v>
      </c>
    </row>
    <row r="144" ht="20.1" hidden="1" customHeight="1" outlineLevel="1" spans="1:4">
      <c r="A144" s="50" t="s">
        <v>336</v>
      </c>
      <c r="B144" s="47"/>
      <c r="C144" s="47"/>
      <c r="D144" s="47">
        <f t="shared" si="24"/>
        <v>0</v>
      </c>
    </row>
    <row r="145" ht="20.1" hidden="1" customHeight="1" outlineLevel="1" spans="1:4">
      <c r="A145" s="50" t="s">
        <v>337</v>
      </c>
      <c r="B145" s="47"/>
      <c r="C145" s="47"/>
      <c r="D145" s="47">
        <f t="shared" si="24"/>
        <v>0</v>
      </c>
    </row>
    <row r="146" ht="20.1" hidden="1" customHeight="1" collapsed="1" spans="1:4">
      <c r="A146" s="50" t="s">
        <v>338</v>
      </c>
      <c r="B146" s="47">
        <f t="shared" ref="B146" si="26">SUM(B147:B154)</f>
        <v>0</v>
      </c>
      <c r="C146" s="47"/>
      <c r="D146" s="47">
        <f t="shared" si="24"/>
        <v>0</v>
      </c>
    </row>
    <row r="147" ht="20.1" hidden="1" customHeight="1" outlineLevel="1" spans="1:4">
      <c r="A147" s="50" t="s">
        <v>339</v>
      </c>
      <c r="B147" s="47"/>
      <c r="C147" s="47"/>
      <c r="D147" s="47">
        <f t="shared" si="24"/>
        <v>0</v>
      </c>
    </row>
    <row r="148" ht="20.1" hidden="1" customHeight="1" outlineLevel="1" spans="1:4">
      <c r="A148" s="50" t="s">
        <v>340</v>
      </c>
      <c r="B148" s="47"/>
      <c r="C148" s="47"/>
      <c r="D148" s="47">
        <f t="shared" si="24"/>
        <v>0</v>
      </c>
    </row>
    <row r="149" ht="20.1" hidden="1" customHeight="1" outlineLevel="1" spans="1:4">
      <c r="A149" s="50" t="s">
        <v>341</v>
      </c>
      <c r="B149" s="47"/>
      <c r="C149" s="47">
        <v>92</v>
      </c>
      <c r="D149" s="47">
        <f t="shared" si="24"/>
        <v>92</v>
      </c>
    </row>
    <row r="150" ht="20.1" hidden="1" customHeight="1" outlineLevel="1" spans="1:4">
      <c r="A150" s="50" t="s">
        <v>342</v>
      </c>
      <c r="B150" s="47"/>
      <c r="C150" s="47"/>
      <c r="D150" s="47">
        <f t="shared" si="24"/>
        <v>0</v>
      </c>
    </row>
    <row r="151" ht="20.1" hidden="1" customHeight="1" outlineLevel="1" spans="1:4">
      <c r="A151" s="50" t="s">
        <v>343</v>
      </c>
      <c r="B151" s="47"/>
      <c r="C151" s="47"/>
      <c r="D151" s="47">
        <f t="shared" si="24"/>
        <v>0</v>
      </c>
    </row>
    <row r="152" ht="20.1" hidden="1" customHeight="1" outlineLevel="1" spans="1:4">
      <c r="A152" s="50" t="s">
        <v>344</v>
      </c>
      <c r="B152" s="47"/>
      <c r="C152" s="47"/>
      <c r="D152" s="47">
        <f t="shared" si="24"/>
        <v>0</v>
      </c>
    </row>
    <row r="153" ht="20.1" hidden="1" customHeight="1" outlineLevel="1" spans="1:4">
      <c r="A153" s="50" t="s">
        <v>345</v>
      </c>
      <c r="B153" s="47"/>
      <c r="C153" s="47"/>
      <c r="D153" s="47">
        <f t="shared" si="24"/>
        <v>0</v>
      </c>
    </row>
    <row r="154" ht="20.1" hidden="1" customHeight="1" outlineLevel="1" spans="1:4">
      <c r="A154" s="50" t="s">
        <v>346</v>
      </c>
      <c r="B154" s="47"/>
      <c r="C154" s="47"/>
      <c r="D154" s="47">
        <f t="shared" si="24"/>
        <v>0</v>
      </c>
    </row>
    <row r="155" ht="20.1" hidden="1" customHeight="1" collapsed="1" spans="1:4">
      <c r="A155" s="50" t="s">
        <v>347</v>
      </c>
      <c r="B155" s="47">
        <f t="shared" ref="B155" si="27">SUM(B156:B157)</f>
        <v>0</v>
      </c>
      <c r="C155" s="47"/>
      <c r="D155" s="47">
        <f t="shared" si="24"/>
        <v>0</v>
      </c>
    </row>
    <row r="156" ht="20.1" hidden="1" customHeight="1" outlineLevel="1" spans="1:4">
      <c r="A156" s="49" t="s">
        <v>314</v>
      </c>
      <c r="B156" s="47"/>
      <c r="C156" s="47"/>
      <c r="D156" s="47">
        <f t="shared" si="24"/>
        <v>0</v>
      </c>
    </row>
    <row r="157" ht="20.1" hidden="1" customHeight="1" outlineLevel="1" spans="1:4">
      <c r="A157" s="49" t="s">
        <v>348</v>
      </c>
      <c r="B157" s="47"/>
      <c r="C157" s="47"/>
      <c r="D157" s="47">
        <f t="shared" si="24"/>
        <v>0</v>
      </c>
    </row>
    <row r="158" ht="20.1" hidden="1" customHeight="1" collapsed="1" spans="1:4">
      <c r="A158" s="50" t="s">
        <v>349</v>
      </c>
      <c r="B158" s="47">
        <f t="shared" ref="B158" si="28">SUM(B159:B160)</f>
        <v>0</v>
      </c>
      <c r="C158" s="47"/>
      <c r="D158" s="47">
        <f t="shared" si="24"/>
        <v>0</v>
      </c>
    </row>
    <row r="159" ht="20.1" hidden="1" customHeight="1" outlineLevel="1" spans="1:4">
      <c r="A159" s="49" t="s">
        <v>314</v>
      </c>
      <c r="B159" s="47"/>
      <c r="C159" s="47"/>
      <c r="D159" s="47">
        <f t="shared" si="24"/>
        <v>0</v>
      </c>
    </row>
    <row r="160" ht="20.1" hidden="1" customHeight="1" outlineLevel="1" spans="1:4">
      <c r="A160" s="49" t="s">
        <v>350</v>
      </c>
      <c r="B160" s="47"/>
      <c r="C160" s="47"/>
      <c r="D160" s="47">
        <f t="shared" si="24"/>
        <v>0</v>
      </c>
    </row>
    <row r="161" ht="20.1" hidden="1" customHeight="1" collapsed="1" spans="1:4">
      <c r="A161" s="50" t="s">
        <v>351</v>
      </c>
      <c r="B161" s="47"/>
      <c r="C161" s="47"/>
      <c r="D161" s="47">
        <f t="shared" si="24"/>
        <v>0</v>
      </c>
    </row>
    <row r="162" ht="20.1" customHeight="1" spans="1:4">
      <c r="A162" s="48" t="s">
        <v>352</v>
      </c>
      <c r="B162" s="47">
        <f>SUM(A162:A162,B163)</f>
        <v>0</v>
      </c>
      <c r="C162" s="47"/>
      <c r="D162" s="47">
        <f t="shared" si="24"/>
        <v>0</v>
      </c>
    </row>
    <row r="163" ht="20.1" hidden="1" customHeight="1" spans="1:4">
      <c r="A163" s="50" t="s">
        <v>353</v>
      </c>
      <c r="B163" s="47">
        <f t="shared" ref="B163" si="29">SUM(B164:B165)</f>
        <v>0</v>
      </c>
      <c r="C163" s="47"/>
      <c r="D163" s="47">
        <f t="shared" si="24"/>
        <v>0</v>
      </c>
    </row>
    <row r="164" ht="20.1" hidden="1" customHeight="1" outlineLevel="1" spans="1:4">
      <c r="A164" s="50" t="s">
        <v>354</v>
      </c>
      <c r="B164" s="47"/>
      <c r="C164" s="47"/>
      <c r="D164" s="47">
        <f t="shared" si="24"/>
        <v>0</v>
      </c>
    </row>
    <row r="165" ht="20.1" hidden="1" customHeight="1" outlineLevel="1" spans="1:4">
      <c r="A165" s="50" t="s">
        <v>355</v>
      </c>
      <c r="B165" s="47"/>
      <c r="C165" s="47"/>
      <c r="D165" s="47">
        <f t="shared" si="24"/>
        <v>0</v>
      </c>
    </row>
    <row r="166" ht="20.1" customHeight="1" collapsed="1" spans="1:4">
      <c r="A166" s="48" t="s">
        <v>356</v>
      </c>
      <c r="B166" s="47">
        <f t="shared" ref="B166:C166" si="30">SUM(B167,B171,B180)</f>
        <v>21000</v>
      </c>
      <c r="C166" s="47">
        <f t="shared" si="30"/>
        <v>92200</v>
      </c>
      <c r="D166" s="47">
        <f t="shared" si="24"/>
        <v>71200</v>
      </c>
    </row>
    <row r="167" ht="20.1" customHeight="1" spans="1:4">
      <c r="A167" s="50" t="s">
        <v>357</v>
      </c>
      <c r="B167" s="47">
        <v>20800</v>
      </c>
      <c r="C167" s="47">
        <v>92000</v>
      </c>
      <c r="D167" s="47">
        <f t="shared" si="24"/>
        <v>71200</v>
      </c>
    </row>
    <row r="168" ht="20.1" hidden="1" customHeight="1" outlineLevel="1" spans="1:4">
      <c r="A168" s="50" t="s">
        <v>358</v>
      </c>
      <c r="B168" s="47"/>
      <c r="C168" s="47"/>
      <c r="D168" s="47">
        <f t="shared" si="24"/>
        <v>0</v>
      </c>
    </row>
    <row r="169" ht="20.1" hidden="1" customHeight="1" outlineLevel="1" spans="1:4">
      <c r="A169" s="50" t="s">
        <v>359</v>
      </c>
      <c r="B169" s="47"/>
      <c r="C169" s="47"/>
      <c r="D169" s="47">
        <f t="shared" si="24"/>
        <v>0</v>
      </c>
    </row>
    <row r="170" ht="20.1" hidden="1" customHeight="1" outlineLevel="1" spans="1:4">
      <c r="A170" s="50" t="s">
        <v>360</v>
      </c>
      <c r="B170" s="47"/>
      <c r="C170" s="47"/>
      <c r="D170" s="47">
        <f t="shared" si="24"/>
        <v>0</v>
      </c>
    </row>
    <row r="171" ht="20.1" customHeight="1" collapsed="1" spans="1:4">
      <c r="A171" s="50" t="s">
        <v>361</v>
      </c>
      <c r="B171" s="47"/>
      <c r="C171" s="47"/>
      <c r="D171" s="47">
        <f t="shared" si="24"/>
        <v>0</v>
      </c>
    </row>
    <row r="172" ht="20.1" hidden="1" customHeight="1" outlineLevel="1" spans="1:4">
      <c r="A172" s="50" t="s">
        <v>362</v>
      </c>
      <c r="B172" s="47"/>
      <c r="C172" s="47"/>
      <c r="D172" s="47">
        <f t="shared" si="24"/>
        <v>0</v>
      </c>
    </row>
    <row r="173" ht="20.1" hidden="1" customHeight="1" outlineLevel="1" spans="1:4">
      <c r="A173" s="50" t="s">
        <v>363</v>
      </c>
      <c r="B173" s="47"/>
      <c r="C173" s="47"/>
      <c r="D173" s="47">
        <f t="shared" si="24"/>
        <v>0</v>
      </c>
    </row>
    <row r="174" ht="20.1" hidden="1" customHeight="1" outlineLevel="1" spans="1:4">
      <c r="A174" s="50" t="s">
        <v>364</v>
      </c>
      <c r="B174" s="47"/>
      <c r="C174" s="47"/>
      <c r="D174" s="47">
        <f t="shared" si="24"/>
        <v>0</v>
      </c>
    </row>
    <row r="175" ht="20.1" hidden="1" customHeight="1" outlineLevel="1" spans="1:4">
      <c r="A175" s="50" t="s">
        <v>365</v>
      </c>
      <c r="B175" s="47"/>
      <c r="C175" s="47"/>
      <c r="D175" s="47">
        <f t="shared" si="24"/>
        <v>0</v>
      </c>
    </row>
    <row r="176" ht="20.1" hidden="1" customHeight="1" outlineLevel="1" spans="1:4">
      <c r="A176" s="50" t="s">
        <v>366</v>
      </c>
      <c r="B176" s="47"/>
      <c r="C176" s="47"/>
      <c r="D176" s="47">
        <f t="shared" si="24"/>
        <v>0</v>
      </c>
    </row>
    <row r="177" ht="20.1" hidden="1" customHeight="1" outlineLevel="1" spans="1:4">
      <c r="A177" s="50" t="s">
        <v>367</v>
      </c>
      <c r="B177" s="47"/>
      <c r="C177" s="47"/>
      <c r="D177" s="47">
        <f t="shared" si="24"/>
        <v>0</v>
      </c>
    </row>
    <row r="178" ht="20.1" hidden="1" customHeight="1" outlineLevel="1" spans="1:4">
      <c r="A178" s="50" t="s">
        <v>368</v>
      </c>
      <c r="B178" s="47"/>
      <c r="C178" s="47"/>
      <c r="D178" s="47">
        <f t="shared" si="24"/>
        <v>0</v>
      </c>
    </row>
    <row r="179" ht="20.1" hidden="1" customHeight="1" outlineLevel="1" spans="1:4">
      <c r="A179" s="50" t="s">
        <v>369</v>
      </c>
      <c r="B179" s="47"/>
      <c r="C179" s="47"/>
      <c r="D179" s="47">
        <f t="shared" si="24"/>
        <v>0</v>
      </c>
    </row>
    <row r="180" ht="20.1" customHeight="1" collapsed="1" spans="1:4">
      <c r="A180" s="50" t="s">
        <v>370</v>
      </c>
      <c r="B180" s="47">
        <v>200</v>
      </c>
      <c r="C180" s="47">
        <v>200</v>
      </c>
      <c r="D180" s="47">
        <f t="shared" si="24"/>
        <v>0</v>
      </c>
    </row>
    <row r="181" ht="20.1" hidden="1" customHeight="1" outlineLevel="1" spans="1:4">
      <c r="A181" s="50" t="s">
        <v>371</v>
      </c>
      <c r="B181" s="47"/>
      <c r="C181" s="47"/>
      <c r="D181" s="47">
        <f t="shared" si="24"/>
        <v>0</v>
      </c>
    </row>
    <row r="182" ht="20.1" hidden="1" customHeight="1" outlineLevel="1" spans="1:4">
      <c r="A182" s="50" t="s">
        <v>372</v>
      </c>
      <c r="B182" s="47"/>
      <c r="C182" s="47"/>
      <c r="D182" s="47">
        <f t="shared" si="24"/>
        <v>0</v>
      </c>
    </row>
    <row r="183" ht="20.1" hidden="1" customHeight="1" outlineLevel="1" spans="1:4">
      <c r="A183" s="50" t="s">
        <v>373</v>
      </c>
      <c r="B183" s="47"/>
      <c r="C183" s="47"/>
      <c r="D183" s="47">
        <f t="shared" si="24"/>
        <v>0</v>
      </c>
    </row>
    <row r="184" ht="20.1" hidden="1" customHeight="1" outlineLevel="1" spans="1:4">
      <c r="A184" s="50" t="s">
        <v>374</v>
      </c>
      <c r="B184" s="47"/>
      <c r="C184" s="47"/>
      <c r="D184" s="47">
        <f t="shared" si="24"/>
        <v>0</v>
      </c>
    </row>
    <row r="185" ht="20.1" hidden="1" customHeight="1" outlineLevel="1" spans="1:4">
      <c r="A185" s="50" t="s">
        <v>375</v>
      </c>
      <c r="B185" s="47"/>
      <c r="C185" s="47"/>
      <c r="D185" s="47">
        <f t="shared" si="24"/>
        <v>0</v>
      </c>
    </row>
    <row r="186" ht="20.1" hidden="1" customHeight="1" outlineLevel="1" spans="1:4">
      <c r="A186" s="50" t="s">
        <v>376</v>
      </c>
      <c r="B186" s="47">
        <f t="shared" ref="B186" si="31">SUM(B187)</f>
        <v>0</v>
      </c>
      <c r="C186" s="47"/>
      <c r="D186" s="47">
        <f t="shared" si="24"/>
        <v>0</v>
      </c>
    </row>
    <row r="187" ht="20.1" hidden="1" customHeight="1" outlineLevel="1" spans="1:4">
      <c r="A187" s="51" t="s">
        <v>377</v>
      </c>
      <c r="B187" s="47"/>
      <c r="C187" s="47"/>
      <c r="D187" s="47">
        <f t="shared" si="24"/>
        <v>0</v>
      </c>
    </row>
    <row r="188" ht="20.1" hidden="1" customHeight="1" outlineLevel="1" spans="1:4">
      <c r="A188" s="50" t="s">
        <v>378</v>
      </c>
      <c r="B188" s="47"/>
      <c r="C188" s="47"/>
      <c r="D188" s="47">
        <f t="shared" si="24"/>
        <v>0</v>
      </c>
    </row>
    <row r="189" ht="20.1" hidden="1" customHeight="1" outlineLevel="1" spans="1:4">
      <c r="A189" s="50" t="s">
        <v>379</v>
      </c>
      <c r="B189" s="47"/>
      <c r="C189" s="47"/>
      <c r="D189" s="47">
        <f t="shared" si="24"/>
        <v>0</v>
      </c>
    </row>
    <row r="190" ht="20.1" hidden="1" customHeight="1" outlineLevel="1" spans="1:4">
      <c r="A190" s="50" t="s">
        <v>380</v>
      </c>
      <c r="B190" s="47"/>
      <c r="C190" s="47"/>
      <c r="D190" s="47">
        <f t="shared" si="24"/>
        <v>0</v>
      </c>
    </row>
    <row r="191" ht="20.1" customHeight="1" collapsed="1" spans="1:4">
      <c r="A191" s="48" t="s">
        <v>381</v>
      </c>
      <c r="B191" s="47">
        <v>4847</v>
      </c>
      <c r="C191" s="47">
        <v>5935</v>
      </c>
      <c r="D191" s="47">
        <f t="shared" si="24"/>
        <v>1088</v>
      </c>
    </row>
    <row r="192" ht="20.1" hidden="1" customHeight="1" outlineLevel="1" spans="1:4">
      <c r="A192" s="48" t="s">
        <v>382</v>
      </c>
      <c r="B192" s="47"/>
      <c r="C192" s="47"/>
      <c r="D192" s="47">
        <f t="shared" si="24"/>
        <v>0</v>
      </c>
    </row>
    <row r="193" ht="20.1" hidden="1" customHeight="1" outlineLevel="1" spans="1:4">
      <c r="A193" s="48" t="s">
        <v>383</v>
      </c>
      <c r="B193" s="47"/>
      <c r="C193" s="47"/>
      <c r="D193" s="47">
        <f t="shared" si="24"/>
        <v>0</v>
      </c>
    </row>
    <row r="194" ht="20.1" hidden="1" customHeight="1" outlineLevel="1" spans="1:4">
      <c r="A194" s="48" t="s">
        <v>384</v>
      </c>
      <c r="B194" s="47">
        <v>5000</v>
      </c>
      <c r="C194" s="47">
        <v>5000</v>
      </c>
      <c r="D194" s="47">
        <f t="shared" si="24"/>
        <v>0</v>
      </c>
    </row>
    <row r="195" ht="20.1" hidden="1" customHeight="1" outlineLevel="1" spans="1:4">
      <c r="A195" s="48" t="s">
        <v>385</v>
      </c>
      <c r="B195" s="47"/>
      <c r="C195" s="47"/>
      <c r="D195" s="47">
        <f t="shared" si="24"/>
        <v>0</v>
      </c>
    </row>
    <row r="196" ht="20.1" hidden="1" customHeight="1" outlineLevel="1" spans="1:4">
      <c r="A196" s="48" t="s">
        <v>386</v>
      </c>
      <c r="B196" s="47"/>
      <c r="C196" s="47"/>
      <c r="D196" s="47">
        <f t="shared" si="24"/>
        <v>0</v>
      </c>
    </row>
    <row r="197" ht="20.1" hidden="1" customHeight="1" outlineLevel="1" spans="1:4">
      <c r="A197" s="48" t="s">
        <v>387</v>
      </c>
      <c r="B197" s="47"/>
      <c r="C197" s="47"/>
      <c r="D197" s="47">
        <f t="shared" si="24"/>
        <v>0</v>
      </c>
    </row>
    <row r="198" ht="20.1" hidden="1" customHeight="1" outlineLevel="1" spans="1:4">
      <c r="A198" s="48" t="s">
        <v>388</v>
      </c>
      <c r="B198" s="47"/>
      <c r="C198" s="47"/>
      <c r="D198" s="47">
        <f t="shared" si="24"/>
        <v>0</v>
      </c>
    </row>
    <row r="199" ht="20.1" hidden="1" customHeight="1" outlineLevel="1" spans="1:4">
      <c r="A199" s="48" t="s">
        <v>389</v>
      </c>
      <c r="B199" s="47"/>
      <c r="C199" s="47"/>
      <c r="D199" s="47">
        <f t="shared" ref="D199:D245" si="32">C199-B199</f>
        <v>0</v>
      </c>
    </row>
    <row r="200" ht="20.1" hidden="1" customHeight="1" outlineLevel="1" spans="1:4">
      <c r="A200" s="48" t="s">
        <v>390</v>
      </c>
      <c r="B200" s="47"/>
      <c r="C200" s="47"/>
      <c r="D200" s="47">
        <f t="shared" si="32"/>
        <v>0</v>
      </c>
    </row>
    <row r="201" ht="20.1" hidden="1" customHeight="1" outlineLevel="1" spans="1:4">
      <c r="A201" s="48" t="s">
        <v>391</v>
      </c>
      <c r="B201" s="47"/>
      <c r="C201" s="47"/>
      <c r="D201" s="47">
        <f t="shared" si="32"/>
        <v>0</v>
      </c>
    </row>
    <row r="202" ht="20.1" hidden="1" customHeight="1" outlineLevel="1" spans="1:4">
      <c r="A202" s="48" t="s">
        <v>392</v>
      </c>
      <c r="B202" s="47">
        <v>11000</v>
      </c>
      <c r="C202" s="47">
        <v>11000</v>
      </c>
      <c r="D202" s="47">
        <f t="shared" si="32"/>
        <v>0</v>
      </c>
    </row>
    <row r="203" ht="20.1" hidden="1" customHeight="1" outlineLevel="1" spans="1:4">
      <c r="A203" s="48" t="s">
        <v>393</v>
      </c>
      <c r="B203" s="47"/>
      <c r="C203" s="47"/>
      <c r="D203" s="47">
        <f t="shared" si="32"/>
        <v>0</v>
      </c>
    </row>
    <row r="204" ht="20.1" hidden="1" customHeight="1" outlineLevel="1" spans="1:4">
      <c r="A204" s="48" t="s">
        <v>394</v>
      </c>
      <c r="B204" s="47">
        <v>13000</v>
      </c>
      <c r="C204" s="47">
        <v>13000</v>
      </c>
      <c r="D204" s="47">
        <f t="shared" si="32"/>
        <v>0</v>
      </c>
    </row>
    <row r="205" ht="20.1" hidden="1" customHeight="1" outlineLevel="1" spans="1:4">
      <c r="A205" s="48" t="s">
        <v>395</v>
      </c>
      <c r="B205" s="47">
        <v>45750</v>
      </c>
      <c r="C205" s="47">
        <v>45750</v>
      </c>
      <c r="D205" s="47">
        <f t="shared" si="32"/>
        <v>0</v>
      </c>
    </row>
    <row r="206" ht="20.1" hidden="1" customHeight="1" outlineLevel="1" spans="1:4">
      <c r="A206" s="48" t="s">
        <v>396</v>
      </c>
      <c r="B206" s="47"/>
      <c r="C206" s="47"/>
      <c r="D206" s="47">
        <f t="shared" si="32"/>
        <v>0</v>
      </c>
    </row>
    <row r="207" ht="20.1" customHeight="1" collapsed="1" spans="1:4">
      <c r="A207" s="48" t="s">
        <v>397</v>
      </c>
      <c r="B207" s="47"/>
      <c r="C207" s="47">
        <v>74</v>
      </c>
      <c r="D207" s="47">
        <f t="shared" si="32"/>
        <v>74</v>
      </c>
    </row>
    <row r="208" ht="20.1" hidden="1" customHeight="1" outlineLevel="1" spans="1:4">
      <c r="A208" s="48" t="s">
        <v>398</v>
      </c>
      <c r="B208" s="47"/>
      <c r="C208" s="47"/>
      <c r="D208" s="47">
        <f t="shared" si="32"/>
        <v>0</v>
      </c>
    </row>
    <row r="209" ht="20.1" hidden="1" customHeight="1" outlineLevel="1" spans="1:4">
      <c r="A209" s="48" t="s">
        <v>399</v>
      </c>
      <c r="B209" s="47"/>
      <c r="C209" s="47"/>
      <c r="D209" s="47">
        <f t="shared" si="32"/>
        <v>0</v>
      </c>
    </row>
    <row r="210" ht="20.1" hidden="1" customHeight="1" outlineLevel="1" spans="1:4">
      <c r="A210" s="48" t="s">
        <v>400</v>
      </c>
      <c r="B210" s="47">
        <v>20</v>
      </c>
      <c r="C210" s="47">
        <v>20</v>
      </c>
      <c r="D210" s="47">
        <f t="shared" si="32"/>
        <v>0</v>
      </c>
    </row>
    <row r="211" ht="20.1" hidden="1" customHeight="1" outlineLevel="1" spans="1:4">
      <c r="A211" s="48" t="s">
        <v>401</v>
      </c>
      <c r="B211" s="47"/>
      <c r="C211" s="47"/>
      <c r="D211" s="47">
        <f t="shared" si="32"/>
        <v>0</v>
      </c>
    </row>
    <row r="212" ht="20.1" hidden="1" customHeight="1" outlineLevel="1" spans="1:4">
      <c r="A212" s="48" t="s">
        <v>402</v>
      </c>
      <c r="B212" s="47"/>
      <c r="C212" s="47"/>
      <c r="D212" s="47">
        <f t="shared" si="32"/>
        <v>0</v>
      </c>
    </row>
    <row r="213" ht="20.1" hidden="1" customHeight="1" outlineLevel="1" spans="1:4">
      <c r="A213" s="48" t="s">
        <v>403</v>
      </c>
      <c r="B213" s="47"/>
      <c r="C213" s="47"/>
      <c r="D213" s="47">
        <f t="shared" si="32"/>
        <v>0</v>
      </c>
    </row>
    <row r="214" ht="20.1" hidden="1" customHeight="1" outlineLevel="1" spans="1:4">
      <c r="A214" s="48" t="s">
        <v>404</v>
      </c>
      <c r="B214" s="47"/>
      <c r="C214" s="47"/>
      <c r="D214" s="47">
        <f t="shared" si="32"/>
        <v>0</v>
      </c>
    </row>
    <row r="215" ht="20.1" hidden="1" customHeight="1" outlineLevel="1" spans="1:4">
      <c r="A215" s="48" t="s">
        <v>405</v>
      </c>
      <c r="B215" s="47"/>
      <c r="C215" s="47"/>
      <c r="D215" s="47">
        <f t="shared" si="32"/>
        <v>0</v>
      </c>
    </row>
    <row r="216" ht="20.1" hidden="1" customHeight="1" outlineLevel="1" spans="1:4">
      <c r="A216" s="48" t="s">
        <v>406</v>
      </c>
      <c r="B216" s="47"/>
      <c r="C216" s="47"/>
      <c r="D216" s="47">
        <f t="shared" si="32"/>
        <v>0</v>
      </c>
    </row>
    <row r="217" ht="20.1" hidden="1" customHeight="1" outlineLevel="1" spans="1:4">
      <c r="A217" s="48" t="s">
        <v>407</v>
      </c>
      <c r="B217" s="47"/>
      <c r="C217" s="47"/>
      <c r="D217" s="47">
        <f t="shared" si="32"/>
        <v>0</v>
      </c>
    </row>
    <row r="218" ht="20.1" hidden="1" customHeight="1" outlineLevel="1" spans="1:4">
      <c r="A218" s="48" t="s">
        <v>408</v>
      </c>
      <c r="B218" s="47">
        <v>5</v>
      </c>
      <c r="C218" s="47">
        <v>80</v>
      </c>
      <c r="D218" s="47">
        <f t="shared" si="32"/>
        <v>75</v>
      </c>
    </row>
    <row r="219" ht="20.1" hidden="1" customHeight="1" outlineLevel="1" spans="1:4">
      <c r="A219" s="48" t="s">
        <v>409</v>
      </c>
      <c r="B219" s="47"/>
      <c r="C219" s="47"/>
      <c r="D219" s="47">
        <f t="shared" si="32"/>
        <v>0</v>
      </c>
    </row>
    <row r="220" ht="20.1" hidden="1" customHeight="1" outlineLevel="1" spans="1:4">
      <c r="A220" s="48" t="s">
        <v>410</v>
      </c>
      <c r="B220" s="47"/>
      <c r="C220" s="47">
        <v>50</v>
      </c>
      <c r="D220" s="47">
        <f t="shared" si="32"/>
        <v>50</v>
      </c>
    </row>
    <row r="221" ht="20.1" hidden="1" customHeight="1" outlineLevel="1" spans="1:4">
      <c r="A221" s="48" t="s">
        <v>411</v>
      </c>
      <c r="B221" s="47">
        <v>525</v>
      </c>
      <c r="C221" s="47">
        <v>900</v>
      </c>
      <c r="D221" s="47">
        <f t="shared" si="32"/>
        <v>375</v>
      </c>
    </row>
    <row r="222" ht="20.1" hidden="1" customHeight="1" outlineLevel="1" spans="1:4">
      <c r="A222" s="48" t="s">
        <v>412</v>
      </c>
      <c r="B222" s="47"/>
      <c r="C222" s="47"/>
      <c r="D222" s="47">
        <f t="shared" si="32"/>
        <v>0</v>
      </c>
    </row>
    <row r="223" ht="20.1" customHeight="1" collapsed="1" spans="1:4">
      <c r="A223" s="48" t="s">
        <v>413</v>
      </c>
      <c r="B223" s="47">
        <f t="shared" ref="B223:C223" si="33">SUM(B224,B237)</f>
        <v>0</v>
      </c>
      <c r="C223" s="47">
        <f t="shared" si="33"/>
        <v>0</v>
      </c>
      <c r="D223" s="47">
        <f t="shared" si="32"/>
        <v>0</v>
      </c>
    </row>
    <row r="224" ht="20.1" hidden="1" customHeight="1" spans="1:4">
      <c r="A224" s="48" t="s">
        <v>414</v>
      </c>
      <c r="B224" s="47">
        <f t="shared" ref="B224" si="34">SUM(B225:B236)</f>
        <v>0</v>
      </c>
      <c r="C224" s="47"/>
      <c r="D224" s="47">
        <f t="shared" si="32"/>
        <v>0</v>
      </c>
    </row>
    <row r="225" ht="20.1" hidden="1" customHeight="1" outlineLevel="1" spans="1:4">
      <c r="A225" s="48" t="s">
        <v>415</v>
      </c>
      <c r="B225" s="47"/>
      <c r="C225" s="47">
        <v>126</v>
      </c>
      <c r="D225" s="47">
        <f t="shared" si="32"/>
        <v>126</v>
      </c>
    </row>
    <row r="226" ht="20.1" hidden="1" customHeight="1" outlineLevel="1" spans="1:4">
      <c r="A226" s="48" t="s">
        <v>416</v>
      </c>
      <c r="B226" s="47"/>
      <c r="C226" s="47"/>
      <c r="D226" s="47">
        <f t="shared" si="32"/>
        <v>0</v>
      </c>
    </row>
    <row r="227" ht="20.1" hidden="1" customHeight="1" outlineLevel="1" spans="1:4">
      <c r="A227" s="48" t="s">
        <v>417</v>
      </c>
      <c r="B227" s="47"/>
      <c r="C227" s="47"/>
      <c r="D227" s="47">
        <f t="shared" si="32"/>
        <v>0</v>
      </c>
    </row>
    <row r="228" ht="20.1" hidden="1" customHeight="1" outlineLevel="1" spans="1:4">
      <c r="A228" s="48" t="s">
        <v>418</v>
      </c>
      <c r="B228" s="47"/>
      <c r="C228" s="47"/>
      <c r="D228" s="47">
        <f t="shared" si="32"/>
        <v>0</v>
      </c>
    </row>
    <row r="229" ht="20.1" hidden="1" customHeight="1" outlineLevel="1" spans="1:4">
      <c r="A229" s="48" t="s">
        <v>419</v>
      </c>
      <c r="B229" s="47"/>
      <c r="C229" s="47"/>
      <c r="D229" s="47">
        <f t="shared" si="32"/>
        <v>0</v>
      </c>
    </row>
    <row r="230" ht="20.1" hidden="1" customHeight="1" outlineLevel="1" spans="1:4">
      <c r="A230" s="48" t="s">
        <v>420</v>
      </c>
      <c r="B230" s="47"/>
      <c r="C230" s="47"/>
      <c r="D230" s="47">
        <f t="shared" si="32"/>
        <v>0</v>
      </c>
    </row>
    <row r="231" ht="20.1" hidden="1" customHeight="1" outlineLevel="1" spans="1:4">
      <c r="A231" s="48" t="s">
        <v>421</v>
      </c>
      <c r="B231" s="47"/>
      <c r="C231" s="47"/>
      <c r="D231" s="47">
        <f t="shared" si="32"/>
        <v>0</v>
      </c>
    </row>
    <row r="232" ht="20.1" hidden="1" customHeight="1" outlineLevel="1" spans="1:4">
      <c r="A232" s="48" t="s">
        <v>422</v>
      </c>
      <c r="B232" s="47"/>
      <c r="C232" s="47"/>
      <c r="D232" s="47">
        <f t="shared" si="32"/>
        <v>0</v>
      </c>
    </row>
    <row r="233" ht="20.1" hidden="1" customHeight="1" outlineLevel="1" spans="1:4">
      <c r="A233" s="48" t="s">
        <v>423</v>
      </c>
      <c r="B233" s="47"/>
      <c r="C233" s="47"/>
      <c r="D233" s="47">
        <f t="shared" si="32"/>
        <v>0</v>
      </c>
    </row>
    <row r="234" ht="20.1" hidden="1" customHeight="1" outlineLevel="1" spans="1:4">
      <c r="A234" s="48" t="s">
        <v>424</v>
      </c>
      <c r="B234" s="47"/>
      <c r="C234" s="47"/>
      <c r="D234" s="47">
        <f t="shared" si="32"/>
        <v>0</v>
      </c>
    </row>
    <row r="235" ht="20.1" hidden="1" customHeight="1" outlineLevel="1" spans="1:4">
      <c r="A235" s="48" t="s">
        <v>425</v>
      </c>
      <c r="B235" s="47"/>
      <c r="C235" s="47"/>
      <c r="D235" s="47">
        <f t="shared" si="32"/>
        <v>0</v>
      </c>
    </row>
    <row r="236" ht="20.1" hidden="1" customHeight="1" outlineLevel="1" spans="1:4">
      <c r="A236" s="48" t="s">
        <v>426</v>
      </c>
      <c r="B236" s="47"/>
      <c r="C236" s="47"/>
      <c r="D236" s="47">
        <f t="shared" si="32"/>
        <v>0</v>
      </c>
    </row>
    <row r="237" ht="20.1" hidden="1" customHeight="1" collapsed="1" spans="1:4">
      <c r="A237" s="48" t="s">
        <v>427</v>
      </c>
      <c r="B237" s="47">
        <f t="shared" ref="B237" si="35">SUM(B238:B243)</f>
        <v>0</v>
      </c>
      <c r="C237" s="47"/>
      <c r="D237" s="47">
        <f t="shared" si="32"/>
        <v>0</v>
      </c>
    </row>
    <row r="238" ht="20.1" hidden="1" customHeight="1" outlineLevel="1" spans="1:4">
      <c r="A238" s="48" t="s">
        <v>428</v>
      </c>
      <c r="B238" s="47"/>
      <c r="C238" s="47"/>
      <c r="D238" s="47">
        <f t="shared" si="32"/>
        <v>0</v>
      </c>
    </row>
    <row r="239" ht="20.1" hidden="1" customHeight="1" outlineLevel="1" spans="1:4">
      <c r="A239" s="48" t="s">
        <v>429</v>
      </c>
      <c r="B239" s="47"/>
      <c r="C239" s="47"/>
      <c r="D239" s="47">
        <f t="shared" si="32"/>
        <v>0</v>
      </c>
    </row>
    <row r="240" ht="20.1" hidden="1" customHeight="1" outlineLevel="1" spans="1:4">
      <c r="A240" s="48" t="s">
        <v>430</v>
      </c>
      <c r="B240" s="47"/>
      <c r="C240" s="47"/>
      <c r="D240" s="47">
        <f t="shared" si="32"/>
        <v>0</v>
      </c>
    </row>
    <row r="241" ht="20.1" hidden="1" customHeight="1" outlineLevel="1" spans="1:4">
      <c r="A241" s="48" t="s">
        <v>431</v>
      </c>
      <c r="B241" s="47"/>
      <c r="C241" s="47"/>
      <c r="D241" s="47">
        <f t="shared" si="32"/>
        <v>0</v>
      </c>
    </row>
    <row r="242" ht="20.1" hidden="1" customHeight="1" outlineLevel="1" spans="1:4">
      <c r="A242" s="48" t="s">
        <v>432</v>
      </c>
      <c r="B242" s="47"/>
      <c r="C242" s="47"/>
      <c r="D242" s="47">
        <f t="shared" si="32"/>
        <v>0</v>
      </c>
    </row>
    <row r="243" ht="20.1" hidden="1" customHeight="1" outlineLevel="1" spans="1:4">
      <c r="A243" s="48" t="s">
        <v>433</v>
      </c>
      <c r="B243" s="47"/>
      <c r="C243" s="47"/>
      <c r="D243" s="47">
        <f t="shared" si="32"/>
        <v>0</v>
      </c>
    </row>
    <row r="244" ht="20.1" customHeight="1" collapsed="1" spans="1:4">
      <c r="A244" s="52"/>
      <c r="B244" s="47"/>
      <c r="C244" s="47"/>
      <c r="D244" s="47">
        <f t="shared" si="32"/>
        <v>0</v>
      </c>
    </row>
    <row r="245" s="40" customFormat="1" ht="20.1" customHeight="1" spans="1:4">
      <c r="A245" s="53" t="s">
        <v>434</v>
      </c>
      <c r="B245" s="54">
        <f>SUM(B6,B22,B34,B45,B103,B119,B162,B166,B191,B207,B223)</f>
        <v>33847</v>
      </c>
      <c r="C245" s="54">
        <f>SUM(C6,C22,C34,C45,C103,C119,C162,C166,C191,C207,C223)</f>
        <v>106547</v>
      </c>
      <c r="D245" s="54">
        <f t="shared" si="32"/>
        <v>72700</v>
      </c>
    </row>
    <row r="246" s="40" customFormat="1" ht="20.1" customHeight="1" spans="1:4">
      <c r="A246" s="55"/>
      <c r="B246" s="54"/>
      <c r="C246" s="54"/>
      <c r="D246" s="54"/>
    </row>
    <row r="247" s="40" customFormat="1" ht="20.1" customHeight="1" spans="1:4">
      <c r="A247" s="56"/>
      <c r="B247" s="54"/>
      <c r="C247" s="54"/>
      <c r="D247" s="54"/>
    </row>
    <row r="248" ht="20.1" customHeight="1" spans="1:4">
      <c r="A248" s="52" t="s">
        <v>435</v>
      </c>
      <c r="B248" s="47"/>
      <c r="C248" s="47"/>
      <c r="D248" s="47">
        <f>C248-B248</f>
        <v>0</v>
      </c>
    </row>
    <row r="249" ht="20.1" customHeight="1" spans="1:4">
      <c r="A249" s="52" t="s">
        <v>436</v>
      </c>
      <c r="B249" s="47"/>
      <c r="C249" s="47"/>
      <c r="D249" s="47">
        <f>C249-B249</f>
        <v>0</v>
      </c>
    </row>
    <row r="250" ht="20.1" customHeight="1" spans="1:4">
      <c r="A250" s="52" t="s">
        <v>151</v>
      </c>
      <c r="B250" s="47"/>
      <c r="C250" s="47"/>
      <c r="D250" s="47">
        <f>C250-B250</f>
        <v>0</v>
      </c>
    </row>
    <row r="251" ht="20.1" customHeight="1" spans="1:4">
      <c r="A251" s="52" t="s">
        <v>437</v>
      </c>
      <c r="B251" s="47">
        <v>5302</v>
      </c>
      <c r="C251" s="47">
        <v>5490</v>
      </c>
      <c r="D251" s="47">
        <f>C251-B251</f>
        <v>188</v>
      </c>
    </row>
    <row r="252" ht="20.1" customHeight="1" spans="1:4">
      <c r="A252" s="57" t="s">
        <v>438</v>
      </c>
      <c r="B252" s="47"/>
      <c r="C252" s="47"/>
      <c r="D252" s="47">
        <f>C252-B252</f>
        <v>0</v>
      </c>
    </row>
    <row r="253" ht="20.1" customHeight="1" spans="1:4">
      <c r="A253" s="53" t="s">
        <v>439</v>
      </c>
      <c r="B253" s="47">
        <f>SUM(B248:B252)</f>
        <v>5302</v>
      </c>
      <c r="C253" s="47">
        <f>SUM(C248:C252)</f>
        <v>5490</v>
      </c>
      <c r="D253" s="47">
        <f>SUM(D248:D252)</f>
        <v>188</v>
      </c>
    </row>
    <row r="254" ht="20.1" customHeight="1" spans="1:4">
      <c r="A254" s="58"/>
      <c r="B254" s="54">
        <f>SUM(B255)</f>
        <v>0</v>
      </c>
      <c r="C254" s="54"/>
      <c r="D254" s="47"/>
    </row>
    <row r="255" ht="20.1" customHeight="1" spans="1:4">
      <c r="A255" s="57" t="s">
        <v>440</v>
      </c>
      <c r="B255" s="47"/>
      <c r="C255" s="47"/>
      <c r="D255" s="47">
        <f t="shared" ref="D255" si="36">C255-B255</f>
        <v>0</v>
      </c>
    </row>
    <row r="256" ht="20.1" customHeight="1" spans="1:4">
      <c r="A256" s="59" t="s">
        <v>441</v>
      </c>
      <c r="B256" s="47"/>
      <c r="C256" s="54">
        <f>SUM(C255:C255)</f>
        <v>0</v>
      </c>
      <c r="D256" s="54">
        <f>SUM(D255:D255)</f>
        <v>0</v>
      </c>
    </row>
    <row r="257" ht="20.1" customHeight="1" spans="1:4">
      <c r="A257" s="57"/>
      <c r="B257" s="47"/>
      <c r="C257" s="47"/>
      <c r="D257" s="47">
        <f>C257-B257</f>
        <v>0</v>
      </c>
    </row>
    <row r="258" s="40" customFormat="1" ht="20.1" customHeight="1" spans="1:4">
      <c r="A258" s="55" t="s">
        <v>170</v>
      </c>
      <c r="B258" s="54">
        <f>SUM(B245,B253,B256)</f>
        <v>39149</v>
      </c>
      <c r="C258" s="54">
        <f>SUM(C245,C253,C256)</f>
        <v>112037</v>
      </c>
      <c r="D258" s="54">
        <f>SUM(D245,D253,D256)</f>
        <v>72888</v>
      </c>
    </row>
    <row r="259" ht="20.1" customHeight="1"/>
    <row r="260" ht="20.1" customHeight="1"/>
    <row r="261" ht="20.1" customHeight="1"/>
    <row r="262" ht="20.1" customHeight="1"/>
    <row r="263" ht="20.1" customHeight="1"/>
    <row r="264" ht="20.1" customHeight="1"/>
    <row r="265" ht="20.1" customHeight="1"/>
    <row r="266" ht="20.1" customHeight="1"/>
    <row r="267" ht="20.1" customHeight="1"/>
    <row r="268" ht="20.1" customHeight="1"/>
    <row r="269" ht="20.1" customHeight="1"/>
    <row r="270" ht="20.1" customHeight="1"/>
    <row r="271" ht="20.1" customHeight="1"/>
    <row r="272" ht="20.1" customHeight="1"/>
    <row r="273" ht="20.1" customHeight="1"/>
    <row r="274" ht="20.1" customHeight="1"/>
    <row r="275" ht="20.1" customHeight="1"/>
    <row r="276" ht="20.1" customHeight="1"/>
    <row r="277" ht="20.1" customHeight="1"/>
    <row r="278" ht="20.1" customHeight="1"/>
    <row r="279" ht="20.1" customHeight="1"/>
    <row r="280" ht="20.1" customHeight="1"/>
    <row r="281" ht="20.1" customHeight="1"/>
    <row r="282" ht="20.1" customHeight="1"/>
    <row r="283" ht="20.1" customHeight="1"/>
    <row r="284" ht="20.1" customHeight="1"/>
    <row r="285" ht="20.1" customHeight="1"/>
    <row r="286" ht="20.1" customHeight="1"/>
    <row r="287" ht="20.1" customHeight="1"/>
    <row r="288" ht="20.1" customHeight="1"/>
    <row r="289" ht="20.1" customHeight="1"/>
    <row r="290" ht="20.1" customHeight="1"/>
    <row r="291" ht="20.1" customHeight="1"/>
    <row r="292" ht="20.1" customHeight="1"/>
    <row r="293" ht="20.1" customHeight="1"/>
    <row r="294" ht="20.1" customHeight="1"/>
    <row r="295" ht="20.1" customHeight="1"/>
    <row r="296" ht="20.1" customHeight="1"/>
    <row r="297" ht="20.1" customHeight="1"/>
    <row r="298" ht="20.1" customHeight="1"/>
    <row r="299" ht="20.1" customHeight="1"/>
    <row r="300" ht="20.1" customHeight="1"/>
    <row r="301" ht="20.1" customHeight="1"/>
    <row r="302" ht="20.1" customHeight="1"/>
    <row r="303" ht="20.1" customHeight="1"/>
    <row r="304" ht="20.1" customHeight="1"/>
    <row r="305" ht="20.1" customHeight="1"/>
    <row r="306" ht="20.1" customHeight="1"/>
    <row r="307" ht="20.1" customHeight="1"/>
    <row r="308" ht="20.1" customHeight="1"/>
    <row r="309" ht="20.1" customHeight="1"/>
    <row r="310" ht="20.1" customHeight="1"/>
    <row r="311" ht="20.1" customHeight="1"/>
  </sheetData>
  <mergeCells count="3">
    <mergeCell ref="A2:D2"/>
    <mergeCell ref="B4:D4"/>
    <mergeCell ref="A4:A5"/>
  </mergeCells>
  <printOptions horizontalCentered="1"/>
  <pageMargins left="0.699305555555556" right="0.699305555555556" top="0.75" bottom="0.75" header="0.3" footer="0.3"/>
  <pageSetup paperSize="9" scale="80"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D7"/>
  <sheetViews>
    <sheetView showZeros="0" workbookViewId="0">
      <selection activeCell="K7" sqref="K7"/>
    </sheetView>
  </sheetViews>
  <sheetFormatPr defaultColWidth="9" defaultRowHeight="13.5" outlineLevelRow="6" outlineLevelCol="3"/>
  <cols>
    <col min="1" max="1" width="22.125" style="27" customWidth="1"/>
    <col min="2" max="2" width="18.5" style="27" customWidth="1"/>
    <col min="3" max="3" width="18.375" style="27" customWidth="1"/>
    <col min="4" max="4" width="17.5" style="27" customWidth="1"/>
    <col min="5" max="252" width="8.875" style="27"/>
    <col min="253" max="253" width="34.5" style="27" customWidth="1"/>
    <col min="254" max="254" width="23.375" style="27" customWidth="1"/>
    <col min="255" max="255" width="17.875" style="27" customWidth="1"/>
    <col min="256" max="256" width="20" style="27" customWidth="1"/>
    <col min="257" max="508" width="8.875" style="27"/>
    <col min="509" max="509" width="34.5" style="27" customWidth="1"/>
    <col min="510" max="510" width="23.375" style="27" customWidth="1"/>
    <col min="511" max="511" width="17.875" style="27" customWidth="1"/>
    <col min="512" max="512" width="20" style="27" customWidth="1"/>
    <col min="513" max="764" width="8.875" style="27"/>
    <col min="765" max="765" width="34.5" style="27" customWidth="1"/>
    <col min="766" max="766" width="23.375" style="27" customWidth="1"/>
    <col min="767" max="767" width="17.875" style="27" customWidth="1"/>
    <col min="768" max="768" width="20" style="27" customWidth="1"/>
    <col min="769" max="1020" width="8.875" style="27"/>
    <col min="1021" max="1021" width="34.5" style="27" customWidth="1"/>
    <col min="1022" max="1022" width="23.375" style="27" customWidth="1"/>
    <col min="1023" max="1023" width="17.875" style="27" customWidth="1"/>
    <col min="1024" max="1024" width="20" style="27" customWidth="1"/>
    <col min="1025" max="1276" width="8.875" style="27"/>
    <col min="1277" max="1277" width="34.5" style="27" customWidth="1"/>
    <col min="1278" max="1278" width="23.375" style="27" customWidth="1"/>
    <col min="1279" max="1279" width="17.875" style="27" customWidth="1"/>
    <col min="1280" max="1280" width="20" style="27" customWidth="1"/>
    <col min="1281" max="1532" width="8.875" style="27"/>
    <col min="1533" max="1533" width="34.5" style="27" customWidth="1"/>
    <col min="1534" max="1534" width="23.375" style="27" customWidth="1"/>
    <col min="1535" max="1535" width="17.875" style="27" customWidth="1"/>
    <col min="1536" max="1536" width="20" style="27" customWidth="1"/>
    <col min="1537" max="1788" width="8.875" style="27"/>
    <col min="1789" max="1789" width="34.5" style="27" customWidth="1"/>
    <col min="1790" max="1790" width="23.375" style="27" customWidth="1"/>
    <col min="1791" max="1791" width="17.875" style="27" customWidth="1"/>
    <col min="1792" max="1792" width="20" style="27" customWidth="1"/>
    <col min="1793" max="2044" width="8.875" style="27"/>
    <col min="2045" max="2045" width="34.5" style="27" customWidth="1"/>
    <col min="2046" max="2046" width="23.375" style="27" customWidth="1"/>
    <col min="2047" max="2047" width="17.875" style="27" customWidth="1"/>
    <col min="2048" max="2048" width="20" style="27" customWidth="1"/>
    <col min="2049" max="2300" width="8.875" style="27"/>
    <col min="2301" max="2301" width="34.5" style="27" customWidth="1"/>
    <col min="2302" max="2302" width="23.375" style="27" customWidth="1"/>
    <col min="2303" max="2303" width="17.875" style="27" customWidth="1"/>
    <col min="2304" max="2304" width="20" style="27" customWidth="1"/>
    <col min="2305" max="2556" width="8.875" style="27"/>
    <col min="2557" max="2557" width="34.5" style="27" customWidth="1"/>
    <col min="2558" max="2558" width="23.375" style="27" customWidth="1"/>
    <col min="2559" max="2559" width="17.875" style="27" customWidth="1"/>
    <col min="2560" max="2560" width="20" style="27" customWidth="1"/>
    <col min="2561" max="2812" width="8.875" style="27"/>
    <col min="2813" max="2813" width="34.5" style="27" customWidth="1"/>
    <col min="2814" max="2814" width="23.375" style="27" customWidth="1"/>
    <col min="2815" max="2815" width="17.875" style="27" customWidth="1"/>
    <col min="2816" max="2816" width="20" style="27" customWidth="1"/>
    <col min="2817" max="3068" width="8.875" style="27"/>
    <col min="3069" max="3069" width="34.5" style="27" customWidth="1"/>
    <col min="3070" max="3070" width="23.375" style="27" customWidth="1"/>
    <col min="3071" max="3071" width="17.875" style="27" customWidth="1"/>
    <col min="3072" max="3072" width="20" style="27" customWidth="1"/>
    <col min="3073" max="3324" width="8.875" style="27"/>
    <col min="3325" max="3325" width="34.5" style="27" customWidth="1"/>
    <col min="3326" max="3326" width="23.375" style="27" customWidth="1"/>
    <col min="3327" max="3327" width="17.875" style="27" customWidth="1"/>
    <col min="3328" max="3328" width="20" style="27" customWidth="1"/>
    <col min="3329" max="3580" width="8.875" style="27"/>
    <col min="3581" max="3581" width="34.5" style="27" customWidth="1"/>
    <col min="3582" max="3582" width="23.375" style="27" customWidth="1"/>
    <col min="3583" max="3583" width="17.875" style="27" customWidth="1"/>
    <col min="3584" max="3584" width="20" style="27" customWidth="1"/>
    <col min="3585" max="3836" width="8.875" style="27"/>
    <col min="3837" max="3837" width="34.5" style="27" customWidth="1"/>
    <col min="3838" max="3838" width="23.375" style="27" customWidth="1"/>
    <col min="3839" max="3839" width="17.875" style="27" customWidth="1"/>
    <col min="3840" max="3840" width="20" style="27" customWidth="1"/>
    <col min="3841" max="4092" width="8.875" style="27"/>
    <col min="4093" max="4093" width="34.5" style="27" customWidth="1"/>
    <col min="4094" max="4094" width="23.375" style="27" customWidth="1"/>
    <col min="4095" max="4095" width="17.875" style="27" customWidth="1"/>
    <col min="4096" max="4096" width="20" style="27" customWidth="1"/>
    <col min="4097" max="4348" width="8.875" style="27"/>
    <col min="4349" max="4349" width="34.5" style="27" customWidth="1"/>
    <col min="4350" max="4350" width="23.375" style="27" customWidth="1"/>
    <col min="4351" max="4351" width="17.875" style="27" customWidth="1"/>
    <col min="4352" max="4352" width="20" style="27" customWidth="1"/>
    <col min="4353" max="4604" width="8.875" style="27"/>
    <col min="4605" max="4605" width="34.5" style="27" customWidth="1"/>
    <col min="4606" max="4606" width="23.375" style="27" customWidth="1"/>
    <col min="4607" max="4607" width="17.875" style="27" customWidth="1"/>
    <col min="4608" max="4608" width="20" style="27" customWidth="1"/>
    <col min="4609" max="4860" width="8.875" style="27"/>
    <col min="4861" max="4861" width="34.5" style="27" customWidth="1"/>
    <col min="4862" max="4862" width="23.375" style="27" customWidth="1"/>
    <col min="4863" max="4863" width="17.875" style="27" customWidth="1"/>
    <col min="4864" max="4864" width="20" style="27" customWidth="1"/>
    <col min="4865" max="5116" width="8.875" style="27"/>
    <col min="5117" max="5117" width="34.5" style="27" customWidth="1"/>
    <col min="5118" max="5118" width="23.375" style="27" customWidth="1"/>
    <col min="5119" max="5119" width="17.875" style="27" customWidth="1"/>
    <col min="5120" max="5120" width="20" style="27" customWidth="1"/>
    <col min="5121" max="5372" width="8.875" style="27"/>
    <col min="5373" max="5373" width="34.5" style="27" customWidth="1"/>
    <col min="5374" max="5374" width="23.375" style="27" customWidth="1"/>
    <col min="5375" max="5375" width="17.875" style="27" customWidth="1"/>
    <col min="5376" max="5376" width="20" style="27" customWidth="1"/>
    <col min="5377" max="5628" width="8.875" style="27"/>
    <col min="5629" max="5629" width="34.5" style="27" customWidth="1"/>
    <col min="5630" max="5630" width="23.375" style="27" customWidth="1"/>
    <col min="5631" max="5631" width="17.875" style="27" customWidth="1"/>
    <col min="5632" max="5632" width="20" style="27" customWidth="1"/>
    <col min="5633" max="5884" width="8.875" style="27"/>
    <col min="5885" max="5885" width="34.5" style="27" customWidth="1"/>
    <col min="5886" max="5886" width="23.375" style="27" customWidth="1"/>
    <col min="5887" max="5887" width="17.875" style="27" customWidth="1"/>
    <col min="5888" max="5888" width="20" style="27" customWidth="1"/>
    <col min="5889" max="6140" width="8.875" style="27"/>
    <col min="6141" max="6141" width="34.5" style="27" customWidth="1"/>
    <col min="6142" max="6142" width="23.375" style="27" customWidth="1"/>
    <col min="6143" max="6143" width="17.875" style="27" customWidth="1"/>
    <col min="6144" max="6144" width="20" style="27" customWidth="1"/>
    <col min="6145" max="6396" width="8.875" style="27"/>
    <col min="6397" max="6397" width="34.5" style="27" customWidth="1"/>
    <col min="6398" max="6398" width="23.375" style="27" customWidth="1"/>
    <col min="6399" max="6399" width="17.875" style="27" customWidth="1"/>
    <col min="6400" max="6400" width="20" style="27" customWidth="1"/>
    <col min="6401" max="6652" width="8.875" style="27"/>
    <col min="6653" max="6653" width="34.5" style="27" customWidth="1"/>
    <col min="6654" max="6654" width="23.375" style="27" customWidth="1"/>
    <col min="6655" max="6655" width="17.875" style="27" customWidth="1"/>
    <col min="6656" max="6656" width="20" style="27" customWidth="1"/>
    <col min="6657" max="6908" width="8.875" style="27"/>
    <col min="6909" max="6909" width="34.5" style="27" customWidth="1"/>
    <col min="6910" max="6910" width="23.375" style="27" customWidth="1"/>
    <col min="6911" max="6911" width="17.875" style="27" customWidth="1"/>
    <col min="6912" max="6912" width="20" style="27" customWidth="1"/>
    <col min="6913" max="7164" width="8.875" style="27"/>
    <col min="7165" max="7165" width="34.5" style="27" customWidth="1"/>
    <col min="7166" max="7166" width="23.375" style="27" customWidth="1"/>
    <col min="7167" max="7167" width="17.875" style="27" customWidth="1"/>
    <col min="7168" max="7168" width="20" style="27" customWidth="1"/>
    <col min="7169" max="7420" width="8.875" style="27"/>
    <col min="7421" max="7421" width="34.5" style="27" customWidth="1"/>
    <col min="7422" max="7422" width="23.375" style="27" customWidth="1"/>
    <col min="7423" max="7423" width="17.875" style="27" customWidth="1"/>
    <col min="7424" max="7424" width="20" style="27" customWidth="1"/>
    <col min="7425" max="7676" width="8.875" style="27"/>
    <col min="7677" max="7677" width="34.5" style="27" customWidth="1"/>
    <col min="7678" max="7678" width="23.375" style="27" customWidth="1"/>
    <col min="7679" max="7679" width="17.875" style="27" customWidth="1"/>
    <col min="7680" max="7680" width="20" style="27" customWidth="1"/>
    <col min="7681" max="7932" width="8.875" style="27"/>
    <col min="7933" max="7933" width="34.5" style="27" customWidth="1"/>
    <col min="7934" max="7934" width="23.375" style="27" customWidth="1"/>
    <col min="7935" max="7935" width="17.875" style="27" customWidth="1"/>
    <col min="7936" max="7936" width="20" style="27" customWidth="1"/>
    <col min="7937" max="8188" width="8.875" style="27"/>
    <col min="8189" max="8189" width="34.5" style="27" customWidth="1"/>
    <col min="8190" max="8190" width="23.375" style="27" customWidth="1"/>
    <col min="8191" max="8191" width="17.875" style="27" customWidth="1"/>
    <col min="8192" max="8192" width="20" style="27" customWidth="1"/>
    <col min="8193" max="8444" width="8.875" style="27"/>
    <col min="8445" max="8445" width="34.5" style="27" customWidth="1"/>
    <col min="8446" max="8446" width="23.375" style="27" customWidth="1"/>
    <col min="8447" max="8447" width="17.875" style="27" customWidth="1"/>
    <col min="8448" max="8448" width="20" style="27" customWidth="1"/>
    <col min="8449" max="8700" width="8.875" style="27"/>
    <col min="8701" max="8701" width="34.5" style="27" customWidth="1"/>
    <col min="8702" max="8702" width="23.375" style="27" customWidth="1"/>
    <col min="8703" max="8703" width="17.875" style="27" customWidth="1"/>
    <col min="8704" max="8704" width="20" style="27" customWidth="1"/>
    <col min="8705" max="8956" width="8.875" style="27"/>
    <col min="8957" max="8957" width="34.5" style="27" customWidth="1"/>
    <col min="8958" max="8958" width="23.375" style="27" customWidth="1"/>
    <col min="8959" max="8959" width="17.875" style="27" customWidth="1"/>
    <col min="8960" max="8960" width="20" style="27" customWidth="1"/>
    <col min="8961" max="9212" width="8.875" style="27"/>
    <col min="9213" max="9213" width="34.5" style="27" customWidth="1"/>
    <col min="9214" max="9214" width="23.375" style="27" customWidth="1"/>
    <col min="9215" max="9215" width="17.875" style="27" customWidth="1"/>
    <col min="9216" max="9216" width="20" style="27" customWidth="1"/>
    <col min="9217" max="9468" width="8.875" style="27"/>
    <col min="9469" max="9469" width="34.5" style="27" customWidth="1"/>
    <col min="9470" max="9470" width="23.375" style="27" customWidth="1"/>
    <col min="9471" max="9471" width="17.875" style="27" customWidth="1"/>
    <col min="9472" max="9472" width="20" style="27" customWidth="1"/>
    <col min="9473" max="9724" width="8.875" style="27"/>
    <col min="9725" max="9725" width="34.5" style="27" customWidth="1"/>
    <col min="9726" max="9726" width="23.375" style="27" customWidth="1"/>
    <col min="9727" max="9727" width="17.875" style="27" customWidth="1"/>
    <col min="9728" max="9728" width="20" style="27" customWidth="1"/>
    <col min="9729" max="9980" width="8.875" style="27"/>
    <col min="9981" max="9981" width="34.5" style="27" customWidth="1"/>
    <col min="9982" max="9982" width="23.375" style="27" customWidth="1"/>
    <col min="9983" max="9983" width="17.875" style="27" customWidth="1"/>
    <col min="9984" max="9984" width="20" style="27" customWidth="1"/>
    <col min="9985" max="10236" width="8.875" style="27"/>
    <col min="10237" max="10237" width="34.5" style="27" customWidth="1"/>
    <col min="10238" max="10238" width="23.375" style="27" customWidth="1"/>
    <col min="10239" max="10239" width="17.875" style="27" customWidth="1"/>
    <col min="10240" max="10240" width="20" style="27" customWidth="1"/>
    <col min="10241" max="10492" width="8.875" style="27"/>
    <col min="10493" max="10493" width="34.5" style="27" customWidth="1"/>
    <col min="10494" max="10494" width="23.375" style="27" customWidth="1"/>
    <col min="10495" max="10495" width="17.875" style="27" customWidth="1"/>
    <col min="10496" max="10496" width="20" style="27" customWidth="1"/>
    <col min="10497" max="10748" width="8.875" style="27"/>
    <col min="10749" max="10749" width="34.5" style="27" customWidth="1"/>
    <col min="10750" max="10750" width="23.375" style="27" customWidth="1"/>
    <col min="10751" max="10751" width="17.875" style="27" customWidth="1"/>
    <col min="10752" max="10752" width="20" style="27" customWidth="1"/>
    <col min="10753" max="11004" width="8.875" style="27"/>
    <col min="11005" max="11005" width="34.5" style="27" customWidth="1"/>
    <col min="11006" max="11006" width="23.375" style="27" customWidth="1"/>
    <col min="11007" max="11007" width="17.875" style="27" customWidth="1"/>
    <col min="11008" max="11008" width="20" style="27" customWidth="1"/>
    <col min="11009" max="11260" width="8.875" style="27"/>
    <col min="11261" max="11261" width="34.5" style="27" customWidth="1"/>
    <col min="11262" max="11262" width="23.375" style="27" customWidth="1"/>
    <col min="11263" max="11263" width="17.875" style="27" customWidth="1"/>
    <col min="11264" max="11264" width="20" style="27" customWidth="1"/>
    <col min="11265" max="11516" width="8.875" style="27"/>
    <col min="11517" max="11517" width="34.5" style="27" customWidth="1"/>
    <col min="11518" max="11518" width="23.375" style="27" customWidth="1"/>
    <col min="11519" max="11519" width="17.875" style="27" customWidth="1"/>
    <col min="11520" max="11520" width="20" style="27" customWidth="1"/>
    <col min="11521" max="11772" width="8.875" style="27"/>
    <col min="11773" max="11773" width="34.5" style="27" customWidth="1"/>
    <col min="11774" max="11774" width="23.375" style="27" customWidth="1"/>
    <col min="11775" max="11775" width="17.875" style="27" customWidth="1"/>
    <col min="11776" max="11776" width="20" style="27" customWidth="1"/>
    <col min="11777" max="12028" width="8.875" style="27"/>
    <col min="12029" max="12029" width="34.5" style="27" customWidth="1"/>
    <col min="12030" max="12030" width="23.375" style="27" customWidth="1"/>
    <col min="12031" max="12031" width="17.875" style="27" customWidth="1"/>
    <col min="12032" max="12032" width="20" style="27" customWidth="1"/>
    <col min="12033" max="12284" width="8.875" style="27"/>
    <col min="12285" max="12285" width="34.5" style="27" customWidth="1"/>
    <col min="12286" max="12286" width="23.375" style="27" customWidth="1"/>
    <col min="12287" max="12287" width="17.875" style="27" customWidth="1"/>
    <col min="12288" max="12288" width="20" style="27" customWidth="1"/>
    <col min="12289" max="12540" width="8.875" style="27"/>
    <col min="12541" max="12541" width="34.5" style="27" customWidth="1"/>
    <col min="12542" max="12542" width="23.375" style="27" customWidth="1"/>
    <col min="12543" max="12543" width="17.875" style="27" customWidth="1"/>
    <col min="12544" max="12544" width="20" style="27" customWidth="1"/>
    <col min="12545" max="12796" width="8.875" style="27"/>
    <col min="12797" max="12797" width="34.5" style="27" customWidth="1"/>
    <col min="12798" max="12798" width="23.375" style="27" customWidth="1"/>
    <col min="12799" max="12799" width="17.875" style="27" customWidth="1"/>
    <col min="12800" max="12800" width="20" style="27" customWidth="1"/>
    <col min="12801" max="13052" width="8.875" style="27"/>
    <col min="13053" max="13053" width="34.5" style="27" customWidth="1"/>
    <col min="13054" max="13054" width="23.375" style="27" customWidth="1"/>
    <col min="13055" max="13055" width="17.875" style="27" customWidth="1"/>
    <col min="13056" max="13056" width="20" style="27" customWidth="1"/>
    <col min="13057" max="13308" width="8.875" style="27"/>
    <col min="13309" max="13309" width="34.5" style="27" customWidth="1"/>
    <col min="13310" max="13310" width="23.375" style="27" customWidth="1"/>
    <col min="13311" max="13311" width="17.875" style="27" customWidth="1"/>
    <col min="13312" max="13312" width="20" style="27" customWidth="1"/>
    <col min="13313" max="13564" width="8.875" style="27"/>
    <col min="13565" max="13565" width="34.5" style="27" customWidth="1"/>
    <col min="13566" max="13566" width="23.375" style="27" customWidth="1"/>
    <col min="13567" max="13567" width="17.875" style="27" customWidth="1"/>
    <col min="13568" max="13568" width="20" style="27" customWidth="1"/>
    <col min="13569" max="13820" width="8.875" style="27"/>
    <col min="13821" max="13821" width="34.5" style="27" customWidth="1"/>
    <col min="13822" max="13822" width="23.375" style="27" customWidth="1"/>
    <col min="13823" max="13823" width="17.875" style="27" customWidth="1"/>
    <col min="13824" max="13824" width="20" style="27" customWidth="1"/>
    <col min="13825" max="14076" width="8.875" style="27"/>
    <col min="14077" max="14077" width="34.5" style="27" customWidth="1"/>
    <col min="14078" max="14078" width="23.375" style="27" customWidth="1"/>
    <col min="14079" max="14079" width="17.875" style="27" customWidth="1"/>
    <col min="14080" max="14080" width="20" style="27" customWidth="1"/>
    <col min="14081" max="14332" width="8.875" style="27"/>
    <col min="14333" max="14333" width="34.5" style="27" customWidth="1"/>
    <col min="14334" max="14334" width="23.375" style="27" customWidth="1"/>
    <col min="14335" max="14335" width="17.875" style="27" customWidth="1"/>
    <col min="14336" max="14336" width="20" style="27" customWidth="1"/>
    <col min="14337" max="14588" width="8.875" style="27"/>
    <col min="14589" max="14589" width="34.5" style="27" customWidth="1"/>
    <col min="14590" max="14590" width="23.375" style="27" customWidth="1"/>
    <col min="14591" max="14591" width="17.875" style="27" customWidth="1"/>
    <col min="14592" max="14592" width="20" style="27" customWidth="1"/>
    <col min="14593" max="14844" width="8.875" style="27"/>
    <col min="14845" max="14845" width="34.5" style="27" customWidth="1"/>
    <col min="14846" max="14846" width="23.375" style="27" customWidth="1"/>
    <col min="14847" max="14847" width="17.875" style="27" customWidth="1"/>
    <col min="14848" max="14848" width="20" style="27" customWidth="1"/>
    <col min="14849" max="15100" width="8.875" style="27"/>
    <col min="15101" max="15101" width="34.5" style="27" customWidth="1"/>
    <col min="15102" max="15102" width="23.375" style="27" customWidth="1"/>
    <col min="15103" max="15103" width="17.875" style="27" customWidth="1"/>
    <col min="15104" max="15104" width="20" style="27" customWidth="1"/>
    <col min="15105" max="15356" width="8.875" style="27"/>
    <col min="15357" max="15357" width="34.5" style="27" customWidth="1"/>
    <col min="15358" max="15358" width="23.375" style="27" customWidth="1"/>
    <col min="15359" max="15359" width="17.875" style="27" customWidth="1"/>
    <col min="15360" max="15360" width="20" style="27" customWidth="1"/>
    <col min="15361" max="15612" width="8.875" style="27"/>
    <col min="15613" max="15613" width="34.5" style="27" customWidth="1"/>
    <col min="15614" max="15614" width="23.375" style="27" customWidth="1"/>
    <col min="15615" max="15615" width="17.875" style="27" customWidth="1"/>
    <col min="15616" max="15616" width="20" style="27" customWidth="1"/>
    <col min="15617" max="15868" width="8.875" style="27"/>
    <col min="15869" max="15869" width="34.5" style="27" customWidth="1"/>
    <col min="15870" max="15870" width="23.375" style="27" customWidth="1"/>
    <col min="15871" max="15871" width="17.875" style="27" customWidth="1"/>
    <col min="15872" max="15872" width="20" style="27" customWidth="1"/>
    <col min="15873" max="16124" width="8.875" style="27"/>
    <col min="16125" max="16125" width="34.5" style="27" customWidth="1"/>
    <col min="16126" max="16126" width="23.375" style="27" customWidth="1"/>
    <col min="16127" max="16127" width="17.875" style="27" customWidth="1"/>
    <col min="16128" max="16128" width="20" style="27" customWidth="1"/>
    <col min="16129" max="16379" width="8.875" style="27"/>
    <col min="16380" max="16384" width="8.875" style="27" customWidth="1"/>
  </cols>
  <sheetData>
    <row r="1" ht="14.25" spans="1:1">
      <c r="A1" s="4" t="s">
        <v>442</v>
      </c>
    </row>
    <row r="2" s="25" customFormat="1" ht="42" customHeight="1" spans="1:4">
      <c r="A2" s="28" t="s">
        <v>443</v>
      </c>
      <c r="B2" s="28"/>
      <c r="C2" s="28"/>
      <c r="D2" s="28"/>
    </row>
    <row r="3" s="26" customFormat="1" ht="24" customHeight="1" spans="1:4">
      <c r="A3" s="10"/>
      <c r="B3" s="29"/>
      <c r="C3" s="29"/>
      <c r="D3" s="30" t="s">
        <v>6</v>
      </c>
    </row>
    <row r="4" ht="42" customHeight="1" spans="1:4">
      <c r="A4" s="13" t="s">
        <v>173</v>
      </c>
      <c r="B4" s="13" t="s">
        <v>174</v>
      </c>
      <c r="C4" s="13" t="s">
        <v>175</v>
      </c>
      <c r="D4" s="13" t="s">
        <v>176</v>
      </c>
    </row>
    <row r="5" ht="40.15" customHeight="1" spans="1:4">
      <c r="A5" s="31" t="s">
        <v>177</v>
      </c>
      <c r="B5" s="32">
        <f>SUM(B6:B6)</f>
        <v>219719</v>
      </c>
      <c r="C5" s="32">
        <f>SUM(C6:C6)</f>
        <v>219719</v>
      </c>
      <c r="D5" s="33"/>
    </row>
    <row r="6" ht="39.95" customHeight="1" spans="1:4">
      <c r="A6" s="34" t="s">
        <v>178</v>
      </c>
      <c r="B6" s="35">
        <v>219719</v>
      </c>
      <c r="C6" s="35">
        <v>219719</v>
      </c>
      <c r="D6" s="36"/>
    </row>
    <row r="7" ht="34.9" customHeight="1" spans="1:4">
      <c r="A7" s="37" t="s">
        <v>444</v>
      </c>
      <c r="B7" s="37"/>
      <c r="C7" s="37"/>
      <c r="D7" s="37"/>
    </row>
  </sheetData>
  <mergeCells count="2">
    <mergeCell ref="A2:D2"/>
    <mergeCell ref="A7:D7"/>
  </mergeCells>
  <printOptions horizontalCentered="1" verticalCentered="1"/>
  <pageMargins left="0.984027777777778" right="0.984027777777778" top="0.984027777777778" bottom="0.984027777777778" header="0.118055555555556" footer="0.118055555555556"/>
  <pageSetup paperSize="9" fitToHeight="0" orientation="portrait" blackAndWhite="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IK9"/>
  <sheetViews>
    <sheetView showGridLines="0" workbookViewId="0">
      <selection activeCell="K9" sqref="K9"/>
    </sheetView>
  </sheetViews>
  <sheetFormatPr defaultColWidth="9" defaultRowHeight="14.25"/>
  <cols>
    <col min="1" max="1" width="11.2583333333333" style="2" customWidth="1"/>
    <col min="2" max="2" width="6.125" style="2" customWidth="1"/>
    <col min="3" max="3" width="36" style="2" customWidth="1"/>
    <col min="4" max="4" width="15.2583333333333" style="2" customWidth="1"/>
    <col min="5" max="5" width="12.875" style="2" customWidth="1"/>
    <col min="6" max="245" width="10" style="2" customWidth="1"/>
    <col min="246" max="248" width="9" style="3"/>
    <col min="249" max="249" width="10.5" style="3" customWidth="1"/>
    <col min="250" max="250" width="6.125" style="3" customWidth="1"/>
    <col min="251" max="251" width="29.625" style="3" customWidth="1"/>
    <col min="252" max="252" width="17.125" style="3" customWidth="1"/>
    <col min="253" max="253" width="16.625" style="3" customWidth="1"/>
    <col min="254" max="254" width="13.2583333333333" style="3" customWidth="1"/>
    <col min="255" max="501" width="10" style="3" customWidth="1"/>
    <col min="502" max="504" width="9" style="3"/>
    <col min="505" max="505" width="10.5" style="3" customWidth="1"/>
    <col min="506" max="506" width="6.125" style="3" customWidth="1"/>
    <col min="507" max="507" width="29.625" style="3" customWidth="1"/>
    <col min="508" max="508" width="17.125" style="3" customWidth="1"/>
    <col min="509" max="509" width="16.625" style="3" customWidth="1"/>
    <col min="510" max="510" width="13.2583333333333" style="3" customWidth="1"/>
    <col min="511" max="757" width="10" style="3" customWidth="1"/>
    <col min="758" max="760" width="9" style="3"/>
    <col min="761" max="761" width="10.5" style="3" customWidth="1"/>
    <col min="762" max="762" width="6.125" style="3" customWidth="1"/>
    <col min="763" max="763" width="29.625" style="3" customWidth="1"/>
    <col min="764" max="764" width="17.125" style="3" customWidth="1"/>
    <col min="765" max="765" width="16.625" style="3" customWidth="1"/>
    <col min="766" max="766" width="13.2583333333333" style="3" customWidth="1"/>
    <col min="767" max="1013" width="10" style="3" customWidth="1"/>
    <col min="1014" max="1016" width="9" style="3"/>
    <col min="1017" max="1017" width="10.5" style="3" customWidth="1"/>
    <col min="1018" max="1018" width="6.125" style="3" customWidth="1"/>
    <col min="1019" max="1019" width="29.625" style="3" customWidth="1"/>
    <col min="1020" max="1020" width="17.125" style="3" customWidth="1"/>
    <col min="1021" max="1021" width="16.625" style="3" customWidth="1"/>
    <col min="1022" max="1022" width="13.2583333333333" style="3" customWidth="1"/>
    <col min="1023" max="1269" width="10" style="3" customWidth="1"/>
    <col min="1270" max="1272" width="9" style="3"/>
    <col min="1273" max="1273" width="10.5" style="3" customWidth="1"/>
    <col min="1274" max="1274" width="6.125" style="3" customWidth="1"/>
    <col min="1275" max="1275" width="29.625" style="3" customWidth="1"/>
    <col min="1276" max="1276" width="17.125" style="3" customWidth="1"/>
    <col min="1277" max="1277" width="16.625" style="3" customWidth="1"/>
    <col min="1278" max="1278" width="13.2583333333333" style="3" customWidth="1"/>
    <col min="1279" max="1525" width="10" style="3" customWidth="1"/>
    <col min="1526" max="1528" width="9" style="3"/>
    <col min="1529" max="1529" width="10.5" style="3" customWidth="1"/>
    <col min="1530" max="1530" width="6.125" style="3" customWidth="1"/>
    <col min="1531" max="1531" width="29.625" style="3" customWidth="1"/>
    <col min="1532" max="1532" width="17.125" style="3" customWidth="1"/>
    <col min="1533" max="1533" width="16.625" style="3" customWidth="1"/>
    <col min="1534" max="1534" width="13.2583333333333" style="3" customWidth="1"/>
    <col min="1535" max="1781" width="10" style="3" customWidth="1"/>
    <col min="1782" max="1784" width="9" style="3"/>
    <col min="1785" max="1785" width="10.5" style="3" customWidth="1"/>
    <col min="1786" max="1786" width="6.125" style="3" customWidth="1"/>
    <col min="1787" max="1787" width="29.625" style="3" customWidth="1"/>
    <col min="1788" max="1788" width="17.125" style="3" customWidth="1"/>
    <col min="1789" max="1789" width="16.625" style="3" customWidth="1"/>
    <col min="1790" max="1790" width="13.2583333333333" style="3" customWidth="1"/>
    <col min="1791" max="2037" width="10" style="3" customWidth="1"/>
    <col min="2038" max="2040" width="9" style="3"/>
    <col min="2041" max="2041" width="10.5" style="3" customWidth="1"/>
    <col min="2042" max="2042" width="6.125" style="3" customWidth="1"/>
    <col min="2043" max="2043" width="29.625" style="3" customWidth="1"/>
    <col min="2044" max="2044" width="17.125" style="3" customWidth="1"/>
    <col min="2045" max="2045" width="16.625" style="3" customWidth="1"/>
    <col min="2046" max="2046" width="13.2583333333333" style="3" customWidth="1"/>
    <col min="2047" max="2293" width="10" style="3" customWidth="1"/>
    <col min="2294" max="2296" width="9" style="3"/>
    <col min="2297" max="2297" width="10.5" style="3" customWidth="1"/>
    <col min="2298" max="2298" width="6.125" style="3" customWidth="1"/>
    <col min="2299" max="2299" width="29.625" style="3" customWidth="1"/>
    <col min="2300" max="2300" width="17.125" style="3" customWidth="1"/>
    <col min="2301" max="2301" width="16.625" style="3" customWidth="1"/>
    <col min="2302" max="2302" width="13.2583333333333" style="3" customWidth="1"/>
    <col min="2303" max="2549" width="10" style="3" customWidth="1"/>
    <col min="2550" max="2552" width="9" style="3"/>
    <col min="2553" max="2553" width="10.5" style="3" customWidth="1"/>
    <col min="2554" max="2554" width="6.125" style="3" customWidth="1"/>
    <col min="2555" max="2555" width="29.625" style="3" customWidth="1"/>
    <col min="2556" max="2556" width="17.125" style="3" customWidth="1"/>
    <col min="2557" max="2557" width="16.625" style="3" customWidth="1"/>
    <col min="2558" max="2558" width="13.2583333333333" style="3" customWidth="1"/>
    <col min="2559" max="2805" width="10" style="3" customWidth="1"/>
    <col min="2806" max="2808" width="9" style="3"/>
    <col min="2809" max="2809" width="10.5" style="3" customWidth="1"/>
    <col min="2810" max="2810" width="6.125" style="3" customWidth="1"/>
    <col min="2811" max="2811" width="29.625" style="3" customWidth="1"/>
    <col min="2812" max="2812" width="17.125" style="3" customWidth="1"/>
    <col min="2813" max="2813" width="16.625" style="3" customWidth="1"/>
    <col min="2814" max="2814" width="13.2583333333333" style="3" customWidth="1"/>
    <col min="2815" max="3061" width="10" style="3" customWidth="1"/>
    <col min="3062" max="3064" width="9" style="3"/>
    <col min="3065" max="3065" width="10.5" style="3" customWidth="1"/>
    <col min="3066" max="3066" width="6.125" style="3" customWidth="1"/>
    <col min="3067" max="3067" width="29.625" style="3" customWidth="1"/>
    <col min="3068" max="3068" width="17.125" style="3" customWidth="1"/>
    <col min="3069" max="3069" width="16.625" style="3" customWidth="1"/>
    <col min="3070" max="3070" width="13.2583333333333" style="3" customWidth="1"/>
    <col min="3071" max="3317" width="10" style="3" customWidth="1"/>
    <col min="3318" max="3320" width="9" style="3"/>
    <col min="3321" max="3321" width="10.5" style="3" customWidth="1"/>
    <col min="3322" max="3322" width="6.125" style="3" customWidth="1"/>
    <col min="3323" max="3323" width="29.625" style="3" customWidth="1"/>
    <col min="3324" max="3324" width="17.125" style="3" customWidth="1"/>
    <col min="3325" max="3325" width="16.625" style="3" customWidth="1"/>
    <col min="3326" max="3326" width="13.2583333333333" style="3" customWidth="1"/>
    <col min="3327" max="3573" width="10" style="3" customWidth="1"/>
    <col min="3574" max="3576" width="9" style="3"/>
    <col min="3577" max="3577" width="10.5" style="3" customWidth="1"/>
    <col min="3578" max="3578" width="6.125" style="3" customWidth="1"/>
    <col min="3579" max="3579" width="29.625" style="3" customWidth="1"/>
    <col min="3580" max="3580" width="17.125" style="3" customWidth="1"/>
    <col min="3581" max="3581" width="16.625" style="3" customWidth="1"/>
    <col min="3582" max="3582" width="13.2583333333333" style="3" customWidth="1"/>
    <col min="3583" max="3829" width="10" style="3" customWidth="1"/>
    <col min="3830" max="3832" width="9" style="3"/>
    <col min="3833" max="3833" width="10.5" style="3" customWidth="1"/>
    <col min="3834" max="3834" width="6.125" style="3" customWidth="1"/>
    <col min="3835" max="3835" width="29.625" style="3" customWidth="1"/>
    <col min="3836" max="3836" width="17.125" style="3" customWidth="1"/>
    <col min="3837" max="3837" width="16.625" style="3" customWidth="1"/>
    <col min="3838" max="3838" width="13.2583333333333" style="3" customWidth="1"/>
    <col min="3839" max="4085" width="10" style="3" customWidth="1"/>
    <col min="4086" max="4088" width="9" style="3"/>
    <col min="4089" max="4089" width="10.5" style="3" customWidth="1"/>
    <col min="4090" max="4090" width="6.125" style="3" customWidth="1"/>
    <col min="4091" max="4091" width="29.625" style="3" customWidth="1"/>
    <col min="4092" max="4092" width="17.125" style="3" customWidth="1"/>
    <col min="4093" max="4093" width="16.625" style="3" customWidth="1"/>
    <col min="4094" max="4094" width="13.2583333333333" style="3" customWidth="1"/>
    <col min="4095" max="4341" width="10" style="3" customWidth="1"/>
    <col min="4342" max="4344" width="9" style="3"/>
    <col min="4345" max="4345" width="10.5" style="3" customWidth="1"/>
    <col min="4346" max="4346" width="6.125" style="3" customWidth="1"/>
    <col min="4347" max="4347" width="29.625" style="3" customWidth="1"/>
    <col min="4348" max="4348" width="17.125" style="3" customWidth="1"/>
    <col min="4349" max="4349" width="16.625" style="3" customWidth="1"/>
    <col min="4350" max="4350" width="13.2583333333333" style="3" customWidth="1"/>
    <col min="4351" max="4597" width="10" style="3" customWidth="1"/>
    <col min="4598" max="4600" width="9" style="3"/>
    <col min="4601" max="4601" width="10.5" style="3" customWidth="1"/>
    <col min="4602" max="4602" width="6.125" style="3" customWidth="1"/>
    <col min="4603" max="4603" width="29.625" style="3" customWidth="1"/>
    <col min="4604" max="4604" width="17.125" style="3" customWidth="1"/>
    <col min="4605" max="4605" width="16.625" style="3" customWidth="1"/>
    <col min="4606" max="4606" width="13.2583333333333" style="3" customWidth="1"/>
    <col min="4607" max="4853" width="10" style="3" customWidth="1"/>
    <col min="4854" max="4856" width="9" style="3"/>
    <col min="4857" max="4857" width="10.5" style="3" customWidth="1"/>
    <col min="4858" max="4858" width="6.125" style="3" customWidth="1"/>
    <col min="4859" max="4859" width="29.625" style="3" customWidth="1"/>
    <col min="4860" max="4860" width="17.125" style="3" customWidth="1"/>
    <col min="4861" max="4861" width="16.625" style="3" customWidth="1"/>
    <col min="4862" max="4862" width="13.2583333333333" style="3" customWidth="1"/>
    <col min="4863" max="5109" width="10" style="3" customWidth="1"/>
    <col min="5110" max="5112" width="9" style="3"/>
    <col min="5113" max="5113" width="10.5" style="3" customWidth="1"/>
    <col min="5114" max="5114" width="6.125" style="3" customWidth="1"/>
    <col min="5115" max="5115" width="29.625" style="3" customWidth="1"/>
    <col min="5116" max="5116" width="17.125" style="3" customWidth="1"/>
    <col min="5117" max="5117" width="16.625" style="3" customWidth="1"/>
    <col min="5118" max="5118" width="13.2583333333333" style="3" customWidth="1"/>
    <col min="5119" max="5365" width="10" style="3" customWidth="1"/>
    <col min="5366" max="5368" width="9" style="3"/>
    <col min="5369" max="5369" width="10.5" style="3" customWidth="1"/>
    <col min="5370" max="5370" width="6.125" style="3" customWidth="1"/>
    <col min="5371" max="5371" width="29.625" style="3" customWidth="1"/>
    <col min="5372" max="5372" width="17.125" style="3" customWidth="1"/>
    <col min="5373" max="5373" width="16.625" style="3" customWidth="1"/>
    <col min="5374" max="5374" width="13.2583333333333" style="3" customWidth="1"/>
    <col min="5375" max="5621" width="10" style="3" customWidth="1"/>
    <col min="5622" max="5624" width="9" style="3"/>
    <col min="5625" max="5625" width="10.5" style="3" customWidth="1"/>
    <col min="5626" max="5626" width="6.125" style="3" customWidth="1"/>
    <col min="5627" max="5627" width="29.625" style="3" customWidth="1"/>
    <col min="5628" max="5628" width="17.125" style="3" customWidth="1"/>
    <col min="5629" max="5629" width="16.625" style="3" customWidth="1"/>
    <col min="5630" max="5630" width="13.2583333333333" style="3" customWidth="1"/>
    <col min="5631" max="5877" width="10" style="3" customWidth="1"/>
    <col min="5878" max="5880" width="9" style="3"/>
    <col min="5881" max="5881" width="10.5" style="3" customWidth="1"/>
    <col min="5882" max="5882" width="6.125" style="3" customWidth="1"/>
    <col min="5883" max="5883" width="29.625" style="3" customWidth="1"/>
    <col min="5884" max="5884" width="17.125" style="3" customWidth="1"/>
    <col min="5885" max="5885" width="16.625" style="3" customWidth="1"/>
    <col min="5886" max="5886" width="13.2583333333333" style="3" customWidth="1"/>
    <col min="5887" max="6133" width="10" style="3" customWidth="1"/>
    <col min="6134" max="6136" width="9" style="3"/>
    <col min="6137" max="6137" width="10.5" style="3" customWidth="1"/>
    <col min="6138" max="6138" width="6.125" style="3" customWidth="1"/>
    <col min="6139" max="6139" width="29.625" style="3" customWidth="1"/>
    <col min="6140" max="6140" width="17.125" style="3" customWidth="1"/>
    <col min="6141" max="6141" width="16.625" style="3" customWidth="1"/>
    <col min="6142" max="6142" width="13.2583333333333" style="3" customWidth="1"/>
    <col min="6143" max="6389" width="10" style="3" customWidth="1"/>
    <col min="6390" max="6392" width="9" style="3"/>
    <col min="6393" max="6393" width="10.5" style="3" customWidth="1"/>
    <col min="6394" max="6394" width="6.125" style="3" customWidth="1"/>
    <col min="6395" max="6395" width="29.625" style="3" customWidth="1"/>
    <col min="6396" max="6396" width="17.125" style="3" customWidth="1"/>
    <col min="6397" max="6397" width="16.625" style="3" customWidth="1"/>
    <col min="6398" max="6398" width="13.2583333333333" style="3" customWidth="1"/>
    <col min="6399" max="6645" width="10" style="3" customWidth="1"/>
    <col min="6646" max="6648" width="9" style="3"/>
    <col min="6649" max="6649" width="10.5" style="3" customWidth="1"/>
    <col min="6650" max="6650" width="6.125" style="3" customWidth="1"/>
    <col min="6651" max="6651" width="29.625" style="3" customWidth="1"/>
    <col min="6652" max="6652" width="17.125" style="3" customWidth="1"/>
    <col min="6653" max="6653" width="16.625" style="3" customWidth="1"/>
    <col min="6654" max="6654" width="13.2583333333333" style="3" customWidth="1"/>
    <col min="6655" max="6901" width="10" style="3" customWidth="1"/>
    <col min="6902" max="6904" width="9" style="3"/>
    <col min="6905" max="6905" width="10.5" style="3" customWidth="1"/>
    <col min="6906" max="6906" width="6.125" style="3" customWidth="1"/>
    <col min="6907" max="6907" width="29.625" style="3" customWidth="1"/>
    <col min="6908" max="6908" width="17.125" style="3" customWidth="1"/>
    <col min="6909" max="6909" width="16.625" style="3" customWidth="1"/>
    <col min="6910" max="6910" width="13.2583333333333" style="3" customWidth="1"/>
    <col min="6911" max="7157" width="10" style="3" customWidth="1"/>
    <col min="7158" max="7160" width="9" style="3"/>
    <col min="7161" max="7161" width="10.5" style="3" customWidth="1"/>
    <col min="7162" max="7162" width="6.125" style="3" customWidth="1"/>
    <col min="7163" max="7163" width="29.625" style="3" customWidth="1"/>
    <col min="7164" max="7164" width="17.125" style="3" customWidth="1"/>
    <col min="7165" max="7165" width="16.625" style="3" customWidth="1"/>
    <col min="7166" max="7166" width="13.2583333333333" style="3" customWidth="1"/>
    <col min="7167" max="7413" width="10" style="3" customWidth="1"/>
    <col min="7414" max="7416" width="9" style="3"/>
    <col min="7417" max="7417" width="10.5" style="3" customWidth="1"/>
    <col min="7418" max="7418" width="6.125" style="3" customWidth="1"/>
    <col min="7419" max="7419" width="29.625" style="3" customWidth="1"/>
    <col min="7420" max="7420" width="17.125" style="3" customWidth="1"/>
    <col min="7421" max="7421" width="16.625" style="3" customWidth="1"/>
    <col min="7422" max="7422" width="13.2583333333333" style="3" customWidth="1"/>
    <col min="7423" max="7669" width="10" style="3" customWidth="1"/>
    <col min="7670" max="7672" width="9" style="3"/>
    <col min="7673" max="7673" width="10.5" style="3" customWidth="1"/>
    <col min="7674" max="7674" width="6.125" style="3" customWidth="1"/>
    <col min="7675" max="7675" width="29.625" style="3" customWidth="1"/>
    <col min="7676" max="7676" width="17.125" style="3" customWidth="1"/>
    <col min="7677" max="7677" width="16.625" style="3" customWidth="1"/>
    <col min="7678" max="7678" width="13.2583333333333" style="3" customWidth="1"/>
    <col min="7679" max="7925" width="10" style="3" customWidth="1"/>
    <col min="7926" max="7928" width="9" style="3"/>
    <col min="7929" max="7929" width="10.5" style="3" customWidth="1"/>
    <col min="7930" max="7930" width="6.125" style="3" customWidth="1"/>
    <col min="7931" max="7931" width="29.625" style="3" customWidth="1"/>
    <col min="7932" max="7932" width="17.125" style="3" customWidth="1"/>
    <col min="7933" max="7933" width="16.625" style="3" customWidth="1"/>
    <col min="7934" max="7934" width="13.2583333333333" style="3" customWidth="1"/>
    <col min="7935" max="8181" width="10" style="3" customWidth="1"/>
    <col min="8182" max="8184" width="9" style="3"/>
    <col min="8185" max="8185" width="10.5" style="3" customWidth="1"/>
    <col min="8186" max="8186" width="6.125" style="3" customWidth="1"/>
    <col min="8187" max="8187" width="29.625" style="3" customWidth="1"/>
    <col min="8188" max="8188" width="17.125" style="3" customWidth="1"/>
    <col min="8189" max="8189" width="16.625" style="3" customWidth="1"/>
    <col min="8190" max="8190" width="13.2583333333333" style="3" customWidth="1"/>
    <col min="8191" max="8437" width="10" style="3" customWidth="1"/>
    <col min="8438" max="8440" width="9" style="3"/>
    <col min="8441" max="8441" width="10.5" style="3" customWidth="1"/>
    <col min="8442" max="8442" width="6.125" style="3" customWidth="1"/>
    <col min="8443" max="8443" width="29.625" style="3" customWidth="1"/>
    <col min="8444" max="8444" width="17.125" style="3" customWidth="1"/>
    <col min="8445" max="8445" width="16.625" style="3" customWidth="1"/>
    <col min="8446" max="8446" width="13.2583333333333" style="3" customWidth="1"/>
    <col min="8447" max="8693" width="10" style="3" customWidth="1"/>
    <col min="8694" max="8696" width="9" style="3"/>
    <col min="8697" max="8697" width="10.5" style="3" customWidth="1"/>
    <col min="8698" max="8698" width="6.125" style="3" customWidth="1"/>
    <col min="8699" max="8699" width="29.625" style="3" customWidth="1"/>
    <col min="8700" max="8700" width="17.125" style="3" customWidth="1"/>
    <col min="8701" max="8701" width="16.625" style="3" customWidth="1"/>
    <col min="8702" max="8702" width="13.2583333333333" style="3" customWidth="1"/>
    <col min="8703" max="8949" width="10" style="3" customWidth="1"/>
    <col min="8950" max="8952" width="9" style="3"/>
    <col min="8953" max="8953" width="10.5" style="3" customWidth="1"/>
    <col min="8954" max="8954" width="6.125" style="3" customWidth="1"/>
    <col min="8955" max="8955" width="29.625" style="3" customWidth="1"/>
    <col min="8956" max="8956" width="17.125" style="3" customWidth="1"/>
    <col min="8957" max="8957" width="16.625" style="3" customWidth="1"/>
    <col min="8958" max="8958" width="13.2583333333333" style="3" customWidth="1"/>
    <col min="8959" max="9205" width="10" style="3" customWidth="1"/>
    <col min="9206" max="9208" width="9" style="3"/>
    <col min="9209" max="9209" width="10.5" style="3" customWidth="1"/>
    <col min="9210" max="9210" width="6.125" style="3" customWidth="1"/>
    <col min="9211" max="9211" width="29.625" style="3" customWidth="1"/>
    <col min="9212" max="9212" width="17.125" style="3" customWidth="1"/>
    <col min="9213" max="9213" width="16.625" style="3" customWidth="1"/>
    <col min="9214" max="9214" width="13.2583333333333" style="3" customWidth="1"/>
    <col min="9215" max="9461" width="10" style="3" customWidth="1"/>
    <col min="9462" max="9464" width="9" style="3"/>
    <col min="9465" max="9465" width="10.5" style="3" customWidth="1"/>
    <col min="9466" max="9466" width="6.125" style="3" customWidth="1"/>
    <col min="9467" max="9467" width="29.625" style="3" customWidth="1"/>
    <col min="9468" max="9468" width="17.125" style="3" customWidth="1"/>
    <col min="9469" max="9469" width="16.625" style="3" customWidth="1"/>
    <col min="9470" max="9470" width="13.2583333333333" style="3" customWidth="1"/>
    <col min="9471" max="9717" width="10" style="3" customWidth="1"/>
    <col min="9718" max="9720" width="9" style="3"/>
    <col min="9721" max="9721" width="10.5" style="3" customWidth="1"/>
    <col min="9722" max="9722" width="6.125" style="3" customWidth="1"/>
    <col min="9723" max="9723" width="29.625" style="3" customWidth="1"/>
    <col min="9724" max="9724" width="17.125" style="3" customWidth="1"/>
    <col min="9725" max="9725" width="16.625" style="3" customWidth="1"/>
    <col min="9726" max="9726" width="13.2583333333333" style="3" customWidth="1"/>
    <col min="9727" max="9973" width="10" style="3" customWidth="1"/>
    <col min="9974" max="9976" width="9" style="3"/>
    <col min="9977" max="9977" width="10.5" style="3" customWidth="1"/>
    <col min="9978" max="9978" width="6.125" style="3" customWidth="1"/>
    <col min="9979" max="9979" width="29.625" style="3" customWidth="1"/>
    <col min="9980" max="9980" width="17.125" style="3" customWidth="1"/>
    <col min="9981" max="9981" width="16.625" style="3" customWidth="1"/>
    <col min="9982" max="9982" width="13.2583333333333" style="3" customWidth="1"/>
    <col min="9983" max="10229" width="10" style="3" customWidth="1"/>
    <col min="10230" max="10232" width="9" style="3"/>
    <col min="10233" max="10233" width="10.5" style="3" customWidth="1"/>
    <col min="10234" max="10234" width="6.125" style="3" customWidth="1"/>
    <col min="10235" max="10235" width="29.625" style="3" customWidth="1"/>
    <col min="10236" max="10236" width="17.125" style="3" customWidth="1"/>
    <col min="10237" max="10237" width="16.625" style="3" customWidth="1"/>
    <col min="10238" max="10238" width="13.2583333333333" style="3" customWidth="1"/>
    <col min="10239" max="10485" width="10" style="3" customWidth="1"/>
    <col min="10486" max="10488" width="9" style="3"/>
    <col min="10489" max="10489" width="10.5" style="3" customWidth="1"/>
    <col min="10490" max="10490" width="6.125" style="3" customWidth="1"/>
    <col min="10491" max="10491" width="29.625" style="3" customWidth="1"/>
    <col min="10492" max="10492" width="17.125" style="3" customWidth="1"/>
    <col min="10493" max="10493" width="16.625" style="3" customWidth="1"/>
    <col min="10494" max="10494" width="13.2583333333333" style="3" customWidth="1"/>
    <col min="10495" max="10741" width="10" style="3" customWidth="1"/>
    <col min="10742" max="10744" width="9" style="3"/>
    <col min="10745" max="10745" width="10.5" style="3" customWidth="1"/>
    <col min="10746" max="10746" width="6.125" style="3" customWidth="1"/>
    <col min="10747" max="10747" width="29.625" style="3" customWidth="1"/>
    <col min="10748" max="10748" width="17.125" style="3" customWidth="1"/>
    <col min="10749" max="10749" width="16.625" style="3" customWidth="1"/>
    <col min="10750" max="10750" width="13.2583333333333" style="3" customWidth="1"/>
    <col min="10751" max="10997" width="10" style="3" customWidth="1"/>
    <col min="10998" max="11000" width="9" style="3"/>
    <col min="11001" max="11001" width="10.5" style="3" customWidth="1"/>
    <col min="11002" max="11002" width="6.125" style="3" customWidth="1"/>
    <col min="11003" max="11003" width="29.625" style="3" customWidth="1"/>
    <col min="11004" max="11004" width="17.125" style="3" customWidth="1"/>
    <col min="11005" max="11005" width="16.625" style="3" customWidth="1"/>
    <col min="11006" max="11006" width="13.2583333333333" style="3" customWidth="1"/>
    <col min="11007" max="11253" width="10" style="3" customWidth="1"/>
    <col min="11254" max="11256" width="9" style="3"/>
    <col min="11257" max="11257" width="10.5" style="3" customWidth="1"/>
    <col min="11258" max="11258" width="6.125" style="3" customWidth="1"/>
    <col min="11259" max="11259" width="29.625" style="3" customWidth="1"/>
    <col min="11260" max="11260" width="17.125" style="3" customWidth="1"/>
    <col min="11261" max="11261" width="16.625" style="3" customWidth="1"/>
    <col min="11262" max="11262" width="13.2583333333333" style="3" customWidth="1"/>
    <col min="11263" max="11509" width="10" style="3" customWidth="1"/>
    <col min="11510" max="11512" width="9" style="3"/>
    <col min="11513" max="11513" width="10.5" style="3" customWidth="1"/>
    <col min="11514" max="11514" width="6.125" style="3" customWidth="1"/>
    <col min="11515" max="11515" width="29.625" style="3" customWidth="1"/>
    <col min="11516" max="11516" width="17.125" style="3" customWidth="1"/>
    <col min="11517" max="11517" width="16.625" style="3" customWidth="1"/>
    <col min="11518" max="11518" width="13.2583333333333" style="3" customWidth="1"/>
    <col min="11519" max="11765" width="10" style="3" customWidth="1"/>
    <col min="11766" max="11768" width="9" style="3"/>
    <col min="11769" max="11769" width="10.5" style="3" customWidth="1"/>
    <col min="11770" max="11770" width="6.125" style="3" customWidth="1"/>
    <col min="11771" max="11771" width="29.625" style="3" customWidth="1"/>
    <col min="11772" max="11772" width="17.125" style="3" customWidth="1"/>
    <col min="11773" max="11773" width="16.625" style="3" customWidth="1"/>
    <col min="11774" max="11774" width="13.2583333333333" style="3" customWidth="1"/>
    <col min="11775" max="12021" width="10" style="3" customWidth="1"/>
    <col min="12022" max="12024" width="9" style="3"/>
    <col min="12025" max="12025" width="10.5" style="3" customWidth="1"/>
    <col min="12026" max="12026" width="6.125" style="3" customWidth="1"/>
    <col min="12027" max="12027" width="29.625" style="3" customWidth="1"/>
    <col min="12028" max="12028" width="17.125" style="3" customWidth="1"/>
    <col min="12029" max="12029" width="16.625" style="3" customWidth="1"/>
    <col min="12030" max="12030" width="13.2583333333333" style="3" customWidth="1"/>
    <col min="12031" max="12277" width="10" style="3" customWidth="1"/>
    <col min="12278" max="12280" width="9" style="3"/>
    <col min="12281" max="12281" width="10.5" style="3" customWidth="1"/>
    <col min="12282" max="12282" width="6.125" style="3" customWidth="1"/>
    <col min="12283" max="12283" width="29.625" style="3" customWidth="1"/>
    <col min="12284" max="12284" width="17.125" style="3" customWidth="1"/>
    <col min="12285" max="12285" width="16.625" style="3" customWidth="1"/>
    <col min="12286" max="12286" width="13.2583333333333" style="3" customWidth="1"/>
    <col min="12287" max="12533" width="10" style="3" customWidth="1"/>
    <col min="12534" max="12536" width="9" style="3"/>
    <col min="12537" max="12537" width="10.5" style="3" customWidth="1"/>
    <col min="12538" max="12538" width="6.125" style="3" customWidth="1"/>
    <col min="12539" max="12539" width="29.625" style="3" customWidth="1"/>
    <col min="12540" max="12540" width="17.125" style="3" customWidth="1"/>
    <col min="12541" max="12541" width="16.625" style="3" customWidth="1"/>
    <col min="12542" max="12542" width="13.2583333333333" style="3" customWidth="1"/>
    <col min="12543" max="12789" width="10" style="3" customWidth="1"/>
    <col min="12790" max="12792" width="9" style="3"/>
    <col min="12793" max="12793" width="10.5" style="3" customWidth="1"/>
    <col min="12794" max="12794" width="6.125" style="3" customWidth="1"/>
    <col min="12795" max="12795" width="29.625" style="3" customWidth="1"/>
    <col min="12796" max="12796" width="17.125" style="3" customWidth="1"/>
    <col min="12797" max="12797" width="16.625" style="3" customWidth="1"/>
    <col min="12798" max="12798" width="13.2583333333333" style="3" customWidth="1"/>
    <col min="12799" max="13045" width="10" style="3" customWidth="1"/>
    <col min="13046" max="13048" width="9" style="3"/>
    <col min="13049" max="13049" width="10.5" style="3" customWidth="1"/>
    <col min="13050" max="13050" width="6.125" style="3" customWidth="1"/>
    <col min="13051" max="13051" width="29.625" style="3" customWidth="1"/>
    <col min="13052" max="13052" width="17.125" style="3" customWidth="1"/>
    <col min="13053" max="13053" width="16.625" style="3" customWidth="1"/>
    <col min="13054" max="13054" width="13.2583333333333" style="3" customWidth="1"/>
    <col min="13055" max="13301" width="10" style="3" customWidth="1"/>
    <col min="13302" max="13304" width="9" style="3"/>
    <col min="13305" max="13305" width="10.5" style="3" customWidth="1"/>
    <col min="13306" max="13306" width="6.125" style="3" customWidth="1"/>
    <col min="13307" max="13307" width="29.625" style="3" customWidth="1"/>
    <col min="13308" max="13308" width="17.125" style="3" customWidth="1"/>
    <col min="13309" max="13309" width="16.625" style="3" customWidth="1"/>
    <col min="13310" max="13310" width="13.2583333333333" style="3" customWidth="1"/>
    <col min="13311" max="13557" width="10" style="3" customWidth="1"/>
    <col min="13558" max="13560" width="9" style="3"/>
    <col min="13561" max="13561" width="10.5" style="3" customWidth="1"/>
    <col min="13562" max="13562" width="6.125" style="3" customWidth="1"/>
    <col min="13563" max="13563" width="29.625" style="3" customWidth="1"/>
    <col min="13564" max="13564" width="17.125" style="3" customWidth="1"/>
    <col min="13565" max="13565" width="16.625" style="3" customWidth="1"/>
    <col min="13566" max="13566" width="13.2583333333333" style="3" customWidth="1"/>
    <col min="13567" max="13813" width="10" style="3" customWidth="1"/>
    <col min="13814" max="13816" width="9" style="3"/>
    <col min="13817" max="13817" width="10.5" style="3" customWidth="1"/>
    <col min="13818" max="13818" width="6.125" style="3" customWidth="1"/>
    <col min="13819" max="13819" width="29.625" style="3" customWidth="1"/>
    <col min="13820" max="13820" width="17.125" style="3" customWidth="1"/>
    <col min="13821" max="13821" width="16.625" style="3" customWidth="1"/>
    <col min="13822" max="13822" width="13.2583333333333" style="3" customWidth="1"/>
    <col min="13823" max="14069" width="10" style="3" customWidth="1"/>
    <col min="14070" max="14072" width="9" style="3"/>
    <col min="14073" max="14073" width="10.5" style="3" customWidth="1"/>
    <col min="14074" max="14074" width="6.125" style="3" customWidth="1"/>
    <col min="14075" max="14075" width="29.625" style="3" customWidth="1"/>
    <col min="14076" max="14076" width="17.125" style="3" customWidth="1"/>
    <col min="14077" max="14077" width="16.625" style="3" customWidth="1"/>
    <col min="14078" max="14078" width="13.2583333333333" style="3" customWidth="1"/>
    <col min="14079" max="14325" width="10" style="3" customWidth="1"/>
    <col min="14326" max="14328" width="9" style="3"/>
    <col min="14329" max="14329" width="10.5" style="3" customWidth="1"/>
    <col min="14330" max="14330" width="6.125" style="3" customWidth="1"/>
    <col min="14331" max="14331" width="29.625" style="3" customWidth="1"/>
    <col min="14332" max="14332" width="17.125" style="3" customWidth="1"/>
    <col min="14333" max="14333" width="16.625" style="3" customWidth="1"/>
    <col min="14334" max="14334" width="13.2583333333333" style="3" customWidth="1"/>
    <col min="14335" max="14581" width="10" style="3" customWidth="1"/>
    <col min="14582" max="14584" width="9" style="3"/>
    <col min="14585" max="14585" width="10.5" style="3" customWidth="1"/>
    <col min="14586" max="14586" width="6.125" style="3" customWidth="1"/>
    <col min="14587" max="14587" width="29.625" style="3" customWidth="1"/>
    <col min="14588" max="14588" width="17.125" style="3" customWidth="1"/>
    <col min="14589" max="14589" width="16.625" style="3" customWidth="1"/>
    <col min="14590" max="14590" width="13.2583333333333" style="3" customWidth="1"/>
    <col min="14591" max="14837" width="10" style="3" customWidth="1"/>
    <col min="14838" max="14840" width="9" style="3"/>
    <col min="14841" max="14841" width="10.5" style="3" customWidth="1"/>
    <col min="14842" max="14842" width="6.125" style="3" customWidth="1"/>
    <col min="14843" max="14843" width="29.625" style="3" customWidth="1"/>
    <col min="14844" max="14844" width="17.125" style="3" customWidth="1"/>
    <col min="14845" max="14845" width="16.625" style="3" customWidth="1"/>
    <col min="14846" max="14846" width="13.2583333333333" style="3" customWidth="1"/>
    <col min="14847" max="15093" width="10" style="3" customWidth="1"/>
    <col min="15094" max="15096" width="9" style="3"/>
    <col min="15097" max="15097" width="10.5" style="3" customWidth="1"/>
    <col min="15098" max="15098" width="6.125" style="3" customWidth="1"/>
    <col min="15099" max="15099" width="29.625" style="3" customWidth="1"/>
    <col min="15100" max="15100" width="17.125" style="3" customWidth="1"/>
    <col min="15101" max="15101" width="16.625" style="3" customWidth="1"/>
    <col min="15102" max="15102" width="13.2583333333333" style="3" customWidth="1"/>
    <col min="15103" max="15349" width="10" style="3" customWidth="1"/>
    <col min="15350" max="15352" width="9" style="3"/>
    <col min="15353" max="15353" width="10.5" style="3" customWidth="1"/>
    <col min="15354" max="15354" width="6.125" style="3" customWidth="1"/>
    <col min="15355" max="15355" width="29.625" style="3" customWidth="1"/>
    <col min="15356" max="15356" width="17.125" style="3" customWidth="1"/>
    <col min="15357" max="15357" width="16.625" style="3" customWidth="1"/>
    <col min="15358" max="15358" width="13.2583333333333" style="3" customWidth="1"/>
    <col min="15359" max="15605" width="10" style="3" customWidth="1"/>
    <col min="15606" max="15608" width="9" style="3"/>
    <col min="15609" max="15609" width="10.5" style="3" customWidth="1"/>
    <col min="15610" max="15610" width="6.125" style="3" customWidth="1"/>
    <col min="15611" max="15611" width="29.625" style="3" customWidth="1"/>
    <col min="15612" max="15612" width="17.125" style="3" customWidth="1"/>
    <col min="15613" max="15613" width="16.625" style="3" customWidth="1"/>
    <col min="15614" max="15614" width="13.2583333333333" style="3" customWidth="1"/>
    <col min="15615" max="15861" width="10" style="3" customWidth="1"/>
    <col min="15862" max="15864" width="9" style="3"/>
    <col min="15865" max="15865" width="10.5" style="3" customWidth="1"/>
    <col min="15866" max="15866" width="6.125" style="3" customWidth="1"/>
    <col min="15867" max="15867" width="29.625" style="3" customWidth="1"/>
    <col min="15868" max="15868" width="17.125" style="3" customWidth="1"/>
    <col min="15869" max="15869" width="16.625" style="3" customWidth="1"/>
    <col min="15870" max="15870" width="13.2583333333333" style="3" customWidth="1"/>
    <col min="15871" max="16117" width="10" style="3" customWidth="1"/>
    <col min="16118" max="16120" width="9" style="3"/>
    <col min="16121" max="16121" width="10.5" style="3" customWidth="1"/>
    <col min="16122" max="16122" width="6.125" style="3" customWidth="1"/>
    <col min="16123" max="16123" width="29.625" style="3" customWidth="1"/>
    <col min="16124" max="16124" width="17.125" style="3" customWidth="1"/>
    <col min="16125" max="16125" width="16.625" style="3" customWidth="1"/>
    <col min="16126" max="16126" width="13.2583333333333" style="3" customWidth="1"/>
    <col min="16127" max="16373" width="10" style="3" customWidth="1"/>
    <col min="16374" max="16384" width="9" style="3"/>
  </cols>
  <sheetData>
    <row r="1" spans="1:5">
      <c r="A1" s="4" t="s">
        <v>445</v>
      </c>
      <c r="B1" s="5"/>
      <c r="D1" s="6"/>
      <c r="E1" s="6"/>
    </row>
    <row r="2" ht="34.9" customHeight="1" spans="1:5">
      <c r="A2" s="7" t="s">
        <v>446</v>
      </c>
      <c r="B2" s="7"/>
      <c r="C2" s="7"/>
      <c r="D2" s="7"/>
      <c r="E2" s="7"/>
    </row>
    <row r="3" ht="25.15" customHeight="1" spans="1:5">
      <c r="A3" s="8"/>
      <c r="B3" s="9"/>
      <c r="C3" s="10"/>
      <c r="D3" s="11"/>
      <c r="E3" s="12" t="s">
        <v>6</v>
      </c>
    </row>
    <row r="4" s="1" customFormat="1" ht="38.25" customHeight="1" spans="1:245">
      <c r="A4" s="13" t="s">
        <v>173</v>
      </c>
      <c r="B4" s="13" t="s">
        <v>447</v>
      </c>
      <c r="C4" s="13" t="s">
        <v>182</v>
      </c>
      <c r="D4" s="13" t="s">
        <v>448</v>
      </c>
      <c r="E4" s="13" t="s">
        <v>176</v>
      </c>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c r="EI4" s="14"/>
      <c r="EJ4" s="14"/>
      <c r="EK4" s="14"/>
      <c r="EL4" s="14"/>
      <c r="EM4" s="14"/>
      <c r="EN4" s="14"/>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4"/>
      <c r="FR4" s="14"/>
      <c r="FS4" s="14"/>
      <c r="FT4" s="14"/>
      <c r="FU4" s="14"/>
      <c r="FV4" s="14"/>
      <c r="FW4" s="14"/>
      <c r="FX4" s="14"/>
      <c r="FY4" s="14"/>
      <c r="FZ4" s="14"/>
      <c r="GA4" s="14"/>
      <c r="GB4" s="14"/>
      <c r="GC4" s="14"/>
      <c r="GD4" s="14"/>
      <c r="GE4" s="14"/>
      <c r="GF4" s="14"/>
      <c r="GG4" s="14"/>
      <c r="GH4" s="14"/>
      <c r="GI4" s="14"/>
      <c r="GJ4" s="14"/>
      <c r="GK4" s="14"/>
      <c r="GL4" s="14"/>
      <c r="GM4" s="14"/>
      <c r="GN4" s="14"/>
      <c r="GO4" s="14"/>
      <c r="GP4" s="14"/>
      <c r="GQ4" s="14"/>
      <c r="GR4" s="14"/>
      <c r="GS4" s="14"/>
      <c r="GT4" s="14"/>
      <c r="GU4" s="14"/>
      <c r="GV4" s="14"/>
      <c r="GW4" s="14"/>
      <c r="GX4" s="14"/>
      <c r="GY4" s="14"/>
      <c r="GZ4" s="14"/>
      <c r="HA4" s="14"/>
      <c r="HB4" s="14"/>
      <c r="HC4" s="14"/>
      <c r="HD4" s="14"/>
      <c r="HE4" s="14"/>
      <c r="HF4" s="14"/>
      <c r="HG4" s="14"/>
      <c r="HH4" s="14"/>
      <c r="HI4" s="14"/>
      <c r="HJ4" s="14"/>
      <c r="HK4" s="14"/>
      <c r="HL4" s="14"/>
      <c r="HM4" s="14"/>
      <c r="HN4" s="14"/>
      <c r="HO4" s="14"/>
      <c r="HP4" s="14"/>
      <c r="HQ4" s="14"/>
      <c r="HR4" s="14"/>
      <c r="HS4" s="14"/>
      <c r="HT4" s="14"/>
      <c r="HU4" s="14"/>
      <c r="HV4" s="14"/>
      <c r="HW4" s="14"/>
      <c r="HX4" s="14"/>
      <c r="HY4" s="14"/>
      <c r="HZ4" s="14"/>
      <c r="IA4" s="14"/>
      <c r="IB4" s="14"/>
      <c r="IC4" s="14"/>
      <c r="ID4" s="14"/>
      <c r="IE4" s="14"/>
      <c r="IF4" s="14"/>
      <c r="IG4" s="14"/>
      <c r="IH4" s="14"/>
      <c r="II4" s="14"/>
      <c r="IJ4" s="14"/>
      <c r="IK4" s="14"/>
    </row>
    <row r="5" ht="30" customHeight="1" spans="1:5">
      <c r="A5" s="15" t="s">
        <v>177</v>
      </c>
      <c r="B5" s="16"/>
      <c r="C5" s="17" t="s">
        <v>449</v>
      </c>
      <c r="D5" s="18">
        <f>SUM(D6:D9)</f>
        <v>74000</v>
      </c>
      <c r="E5" s="19"/>
    </row>
    <row r="6" ht="30" customHeight="1" spans="1:5">
      <c r="A6" s="20"/>
      <c r="B6" s="16">
        <v>1</v>
      </c>
      <c r="C6" s="21" t="s">
        <v>450</v>
      </c>
      <c r="D6" s="22">
        <v>20000</v>
      </c>
      <c r="E6" s="23"/>
    </row>
    <row r="7" ht="30" customHeight="1" spans="1:5">
      <c r="A7" s="20"/>
      <c r="B7" s="16">
        <v>2</v>
      </c>
      <c r="C7" s="21" t="s">
        <v>451</v>
      </c>
      <c r="D7" s="22">
        <v>20000</v>
      </c>
      <c r="E7" s="23"/>
    </row>
    <row r="8" ht="30" customHeight="1" spans="1:5">
      <c r="A8" s="20"/>
      <c r="B8" s="16">
        <v>3</v>
      </c>
      <c r="C8" s="21" t="s">
        <v>452</v>
      </c>
      <c r="D8" s="22">
        <v>27000</v>
      </c>
      <c r="E8" s="23"/>
    </row>
    <row r="9" ht="30" customHeight="1" spans="1:5">
      <c r="A9" s="24"/>
      <c r="B9" s="16">
        <v>4</v>
      </c>
      <c r="C9" s="21" t="s">
        <v>453</v>
      </c>
      <c r="D9" s="22">
        <v>7000</v>
      </c>
      <c r="E9" s="23"/>
    </row>
  </sheetData>
  <mergeCells count="2">
    <mergeCell ref="A2:E2"/>
    <mergeCell ref="A5:A9"/>
  </mergeCells>
  <printOptions horizontalCentered="1" verticalCentered="1"/>
  <pageMargins left="0.984027777777778" right="0.984027777777778" top="0.984027777777778" bottom="0.984027777777778" header="0.118055555555556" footer="0.118055555555556"/>
  <pageSetup paperSize="9" fitToHeight="0" orientation="portrait" blackAndWhite="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封面</vt:lpstr>
      <vt:lpstr>表1</vt:lpstr>
      <vt:lpstr>表2</vt:lpstr>
      <vt:lpstr>表3</vt:lpstr>
      <vt:lpstr>表4</vt:lpstr>
      <vt:lpstr>表5</vt:lpstr>
      <vt:lpstr>表6</vt:lpstr>
      <vt:lpstr>表7</vt:lpstr>
      <vt:lpstr>表8</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VKie</dc:creator>
  <cp:lastModifiedBy>WPS_1625883245</cp:lastModifiedBy>
  <dcterms:created xsi:type="dcterms:W3CDTF">2006-09-16T00:00:00Z</dcterms:created>
  <cp:lastPrinted>2023-12-15T01:40:00Z</cp:lastPrinted>
  <dcterms:modified xsi:type="dcterms:W3CDTF">2025-03-18T09:06:13Z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A185414648C741EC8B3CD1B953FC7B75</vt:lpwstr>
  </property>
  <property fmtid="{D5CDD505-2E9C-101B-9397-08002B2CF9AE}" pid="3" name="KSOProductBuildVer">
    <vt:lpwstr>2052-12.1.0.20305</vt:lpwstr>
  </property>
</Properties>
</file>