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9405" tabRatio="989" firstSheet="10" activeTab="12"/>
  </bookViews>
  <sheets>
    <sheet name="目录" sheetId="86" r:id="rId1"/>
    <sheet name="2019年梁子湖区一般公共预算收入情况表" sheetId="1" r:id="rId2"/>
    <sheet name="2019年本级一般公共预算收入情况表" sheetId="2" r:id="rId3"/>
    <sheet name="2019年梁子湖区一般公共预算支出情况表" sheetId="3" r:id="rId4"/>
    <sheet name="2019年本级一般公共预算" sheetId="4" r:id="rId5"/>
    <sheet name="2019年本级专项转移支付情况表" sheetId="80" r:id="rId6"/>
    <sheet name="2019年梁子湖区政府一般债务限额余额表  " sheetId="6" r:id="rId7"/>
    <sheet name="2019年梁子湖区政府性基金收入情况表" sheetId="7" r:id="rId8"/>
    <sheet name="2019年本级政府性基金收入情况表" sheetId="8" r:id="rId9"/>
    <sheet name="2019年梁子湖区政府性基金支出情况表" sheetId="9" r:id="rId10"/>
    <sheet name="2019年本级政府性基金支出情况表" sheetId="10" r:id="rId11"/>
    <sheet name="2019年本级政府性基金专项转移支付情况表 " sheetId="83" r:id="rId12"/>
    <sheet name="2019年梁子湖区政府专项债务限额余额表 " sheetId="11" r:id="rId13"/>
    <sheet name="2019年梁子湖区国有资本经营收入情况表" sheetId="12" r:id="rId14"/>
    <sheet name="2019年本级国有资本经营收入情况表" sheetId="13" r:id="rId15"/>
    <sheet name="2019年梁子湖区国有资本经营支出情况表" sheetId="14" r:id="rId16"/>
    <sheet name="2019年本级国有资本经营支出情况表" sheetId="15" r:id="rId17"/>
    <sheet name="2019年本级国有资本经营专项转移支付情况表" sheetId="84" r:id="rId18"/>
    <sheet name="2019年梁子湖区社会保障基金收入情况表" sheetId="16" r:id="rId19"/>
    <sheet name="2019年本级社会保障基金收入情况表" sheetId="17" r:id="rId20"/>
    <sheet name="2019年梁子湖区社会保障基金支出情况表" sheetId="18" r:id="rId21"/>
    <sheet name="2019年本级社会保障基金支出情况表" sheetId="19" r:id="rId22"/>
    <sheet name="2019年梁子湖区财政收入情况表" sheetId="20" r:id="rId23"/>
    <sheet name="2019年梁子湖区财政支出情况表" sheetId="21" r:id="rId24"/>
  </sheets>
  <externalReferences>
    <externalReference r:id="rId25"/>
    <externalReference r:id="rId26"/>
    <externalReference r:id="rId27"/>
    <externalReference r:id="rId28"/>
  </externalReferences>
  <definedNames>
    <definedName name="_xlnm._FilterDatabase" localSheetId="4" hidden="1">'2019年本级一般公共预算'!$A$3:$I$26</definedName>
    <definedName name="_xlnm._FilterDatabase" localSheetId="10" hidden="1">'2019年本级政府性基金支出情况表'!$A$3:$O$39</definedName>
    <definedName name="_2005年8月取数查询_查询_交叉表" localSheetId="5">[1]人员职务!#REF!</definedName>
    <definedName name="_2005年8月取数查询_查询_交叉表">[1]人员职务!#REF!</definedName>
    <definedName name="_xlnm._FilterDatabase" localSheetId="2" hidden="1">'2019年本级一般公共预算收入情况表'!$A$3:$IJ$50</definedName>
    <definedName name="_xlnm._FilterDatabase" localSheetId="1" hidden="1">'2019年梁子湖区一般公共预算收入情况表'!$A$3:$IQ$28</definedName>
    <definedName name="_xlnm._FilterDatabase" localSheetId="3" hidden="1">'2019年梁子湖区一般公共预算支出情况表'!$A$3:$K$30</definedName>
    <definedName name="_Order1" hidden="1">255</definedName>
    <definedName name="_Order2" hidden="1">255</definedName>
    <definedName name="_s1">#REF!</definedName>
    <definedName name="BM8_SelectZBM.BM8_ZBMChangeKMM" localSheetId="5">[2]!BM8_SelectZBM.BM8_ZBMChangeKMM</definedName>
    <definedName name="BM8_SelectZBM.BM8_ZBMChangeKMM">[3]!BM8_SelectZBM.BM8_ZBMChangeKMM</definedName>
    <definedName name="BM8_SelectZBM.BM8_ZBMminusOption" localSheetId="5">[2]!BM8_SelectZBM.BM8_ZBMminusOption</definedName>
    <definedName name="BM8_SelectZBM.BM8_ZBMminusOption">[3]!BM8_SelectZBM.BM8_ZBMminusOption</definedName>
    <definedName name="BM8_SelectZBM.BM8_ZBMSumOption" localSheetId="5">[2]!BM8_SelectZBM.BM8_ZBMSumOption</definedName>
    <definedName name="BM8_SelectZBM.BM8_ZBMSumOption">[3]!BM8_SelectZBM.BM8_ZBMSumOption</definedName>
    <definedName name="Database" localSheetId="5" hidden="1">#REF!</definedName>
    <definedName name="Database">#REF!</definedName>
    <definedName name="gxxe2003">'[4]P1012001'!$A$6:$E$117</definedName>
    <definedName name="_xlnm.Print_Area" localSheetId="4">'2019年本级一般公共预算'!$B$1:$I$26</definedName>
    <definedName name="_xlnm.Print_Area" localSheetId="2">'2019年本级一般公共预算收入情况表'!$A$1:$G$50</definedName>
    <definedName name="_xlnm.Print_Area" localSheetId="8">'2019年本级政府性基金收入情况表'!$A$1:$G$21</definedName>
    <definedName name="_xlnm.Print_Area" localSheetId="10">'2019年本级政府性基金支出情况表'!$B$1:$H$39</definedName>
    <definedName name="_xlnm.Print_Area" localSheetId="22">'2019年梁子湖区财政收入情况表'!$A$1:$G$13</definedName>
    <definedName name="_xlnm.Print_Area" localSheetId="23">'2019年梁子湖区财政支出情况表'!$A$1:$F$13</definedName>
    <definedName name="_xlnm.Print_Area" localSheetId="15">'2019年梁子湖区国有资本经营支出情况表'!$A$1:$D$17</definedName>
    <definedName name="_xlnm.Print_Area" localSheetId="1">'2019年梁子湖区一般公共预算收入情况表'!$A$1:$D$30</definedName>
    <definedName name="_xlnm.Print_Area" localSheetId="3">'2019年梁子湖区一般公共预算支出情况表'!$A$1:$E$30</definedName>
    <definedName name="_xlnm.Print_Area" localSheetId="7">'2019年梁子湖区政府性基金收入情况表'!$A$1:$D$12</definedName>
    <definedName name="_xlnm.Print_Area" localSheetId="9">'2019年梁子湖区政府性基金支出情况表'!$A$1:$D$16</definedName>
    <definedName name="_xlnm.Print_Area" localSheetId="6">'2019年梁子湖区政府一般债务限额余额表  '!$A$1:$C$30</definedName>
    <definedName name="_xlnm.Print_Area" localSheetId="12">'2019年梁子湖区政府专项债务限额余额表 '!$A$2:$C$20</definedName>
    <definedName name="_xlnm.Print_Area">#REF!</definedName>
    <definedName name="_xlnm.Print_Titles" localSheetId="14">'2019年本级国有资本经营收入情况表'!$1:$3</definedName>
    <definedName name="_xlnm.Print_Titles" localSheetId="19">'2019年本级社会保障基金收入情况表'!$1:$3</definedName>
    <definedName name="_xlnm.Print_Titles" localSheetId="4">'2019年本级一般公共预算'!$1:$3</definedName>
    <definedName name="_xlnm.Print_Titles" localSheetId="2">'2019年本级一般公共预算收入情况表'!$1:$3</definedName>
    <definedName name="_xlnm.Print_Titles" localSheetId="8">'2019年本级政府性基金收入情况表'!$1:$3</definedName>
    <definedName name="_xlnm.Print_Titles" localSheetId="10">'2019年本级政府性基金支出情况表'!$1:$3</definedName>
    <definedName name="_xlnm.Print_Titles" localSheetId="5">'2019年本级专项转移支付情况表'!$A:$A,'2019年本级专项转移支付情况表'!$1:$10</definedName>
    <definedName name="_xlnm.Print_Titles" localSheetId="18">'2019年梁子湖区社会保障基金收入情况表'!$1:$3</definedName>
    <definedName name="_xlnm.Print_Titles" localSheetId="20">'2019年梁子湖区社会保障基金支出情况表'!$1:$3</definedName>
    <definedName name="_xlnm.Print_Titles" localSheetId="3">'2019年梁子湖区一般公共预算支出情况表'!$1:$3</definedName>
    <definedName name="_xlnm.Print_Titles" localSheetId="7">'2019年梁子湖区政府性基金收入情况表'!$1:$3</definedName>
    <definedName name="_xlnm.Print_Titles" localSheetId="9">'2019年梁子湖区政府性基金支出情况表'!$1:$3</definedName>
    <definedName name="_xlnm.Print_Titles" localSheetId="6">'2019年梁子湖区政府一般债务限额余额表  '!$1:$3</definedName>
    <definedName name="_xlnm.Print_Titles" localSheetId="12">'2019年梁子湖区政府专项债务限额余额表 '!$2:$4</definedName>
    <definedName name="汇率" localSheetId="5">#REF!</definedName>
    <definedName name="汇率">#REF!</definedName>
    <definedName name="生产列1" localSheetId="5">#REF!</definedName>
    <definedName name="生产列1">#REF!</definedName>
    <definedName name="生产列11" localSheetId="5">#REF!</definedName>
    <definedName name="生产列11">#REF!</definedName>
    <definedName name="生产列15" localSheetId="5">#REF!</definedName>
    <definedName name="生产列15">#REF!</definedName>
    <definedName name="生产列16" localSheetId="5">#REF!</definedName>
    <definedName name="生产列16">#REF!</definedName>
    <definedName name="生产列17" localSheetId="5">#REF!</definedName>
    <definedName name="生产列17">#REF!</definedName>
    <definedName name="生产列19" localSheetId="5">#REF!</definedName>
    <definedName name="生产列19">#REF!</definedName>
    <definedName name="生产列2" localSheetId="5">#REF!</definedName>
    <definedName name="生产列2">#REF!</definedName>
    <definedName name="生产列20" localSheetId="5">#REF!</definedName>
    <definedName name="生产列20">#REF!</definedName>
    <definedName name="生产列3" localSheetId="5">#REF!</definedName>
    <definedName name="生产列3">#REF!</definedName>
    <definedName name="生产列4" localSheetId="5">#REF!</definedName>
    <definedName name="生产列4">#REF!</definedName>
    <definedName name="生产列5" localSheetId="5">#REF!</definedName>
    <definedName name="生产列5">#REF!</definedName>
    <definedName name="生产列6" localSheetId="5">#REF!</definedName>
    <definedName name="生产列6">#REF!</definedName>
    <definedName name="生产列7" localSheetId="5">#REF!</definedName>
    <definedName name="生产列7">#REF!</definedName>
    <definedName name="生产列8" localSheetId="5">#REF!</definedName>
    <definedName name="生产列8">#REF!</definedName>
    <definedName name="生产列9" localSheetId="5">#REF!</definedName>
    <definedName name="生产列9">#REF!</definedName>
    <definedName name="生产期" localSheetId="5">#REF!</definedName>
    <definedName name="生产期">#REF!</definedName>
    <definedName name="生产期1" localSheetId="5">#REF!</definedName>
    <definedName name="生产期1">#REF!</definedName>
    <definedName name="生产期11" localSheetId="5">#REF!</definedName>
    <definedName name="生产期11">#REF!</definedName>
    <definedName name="生产期15" localSheetId="5">#REF!</definedName>
    <definedName name="生产期15">#REF!</definedName>
    <definedName name="生产期16" localSheetId="5">#REF!</definedName>
    <definedName name="生产期16">#REF!</definedName>
    <definedName name="生产期17" localSheetId="5">#REF!</definedName>
    <definedName name="生产期17">#REF!</definedName>
    <definedName name="生产期19" localSheetId="5">#REF!</definedName>
    <definedName name="生产期19">#REF!</definedName>
    <definedName name="生产期2" localSheetId="5">#REF!</definedName>
    <definedName name="生产期2">#REF!</definedName>
    <definedName name="生产期20" localSheetId="5">#REF!</definedName>
    <definedName name="生产期20">#REF!</definedName>
    <definedName name="生产期3" localSheetId="5">#REF!</definedName>
    <definedName name="生产期3">#REF!</definedName>
    <definedName name="生产期4" localSheetId="5">#REF!</definedName>
    <definedName name="生产期4">#REF!</definedName>
    <definedName name="生产期5" localSheetId="5">#REF!</definedName>
    <definedName name="生产期5">#REF!</definedName>
    <definedName name="生产期6" localSheetId="5">#REF!</definedName>
    <definedName name="生产期6">#REF!</definedName>
    <definedName name="生产期7" localSheetId="5">#REF!</definedName>
    <definedName name="生产期7">#REF!</definedName>
    <definedName name="生产期8" localSheetId="5">#REF!</definedName>
    <definedName name="生产期8">#REF!</definedName>
    <definedName name="生产期9" localSheetId="5">#REF!</definedName>
    <definedName name="生产期9">#REF!</definedName>
    <definedName name="生产日期">#REF!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胡进城/预算处（编审中心）/湖北省财政厅</author>
  </authors>
  <commentList>
    <comment ref="D42" authorId="0">
      <text>
        <r>
          <rPr>
            <b/>
            <sz val="9"/>
            <rFont val="宋体"/>
            <charset val="134"/>
          </rPr>
          <t>年初预算调出43436+调整预算本级新增费105884+超30%部分71436-福彩公益金多调23594+新增费专款63400-新增费安排地灾10000-其他收入调入1000=249562万元</t>
        </r>
      </text>
    </comment>
    <comment ref="D43" authorId="0">
      <text>
        <r>
          <rPr>
            <b/>
            <sz val="9"/>
            <rFont val="宋体"/>
            <charset val="134"/>
          </rPr>
          <t>收回部分单位结余资金2428万元，收回专户结余2亿元,收回交通厅公路局实拨资金账户1.8亿元。</t>
        </r>
      </text>
    </comment>
  </commentList>
</comments>
</file>

<file path=xl/comments2.xml><?xml version="1.0" encoding="utf-8"?>
<comments xmlns="http://schemas.openxmlformats.org/spreadsheetml/2006/main">
  <authors>
    <author>胡进城/预算处（编审中心）/湖北省财政厅</author>
  </authors>
  <commentList>
    <comment ref="D31" authorId="0">
      <text>
        <r>
          <rPr>
            <b/>
            <sz val="9"/>
            <rFont val="宋体"/>
            <charset val="134"/>
          </rPr>
          <t>年初预算调出43436+调整预算本级新增费105884+超30%部分71436-福彩公益金多调23594+新增费专款63400-新增费安排地灾10000-其他收入调入1000=249562万元</t>
        </r>
      </text>
    </comment>
  </commentList>
</comments>
</file>

<file path=xl/sharedStrings.xml><?xml version="1.0" encoding="utf-8"?>
<sst xmlns="http://schemas.openxmlformats.org/spreadsheetml/2006/main" count="425">
  <si>
    <t xml:space="preserve">   政府决算公开表格目录</t>
  </si>
  <si>
    <t>一、2019年梁子湖区一般公共预算收入情况表</t>
  </si>
  <si>
    <t xml:space="preserve">二、2019年本级一般公共预算收入情况表                              </t>
  </si>
  <si>
    <t xml:space="preserve">三、2019年梁子湖区一般公共预算支出情况表                              </t>
  </si>
  <si>
    <t xml:space="preserve">四、2019年本级一般公共预算支出情况表                              </t>
  </si>
  <si>
    <t xml:space="preserve">五、2019年本级专项转移支付情况表                            </t>
  </si>
  <si>
    <t xml:space="preserve">六、2019年梁子湖区一般债务限额余额表                        </t>
  </si>
  <si>
    <t xml:space="preserve">七、2019年梁子湖区政府性基金收入情况表                                </t>
  </si>
  <si>
    <t xml:space="preserve">八、2019年本级政府性基金收入情况表                                </t>
  </si>
  <si>
    <t xml:space="preserve">九、2019年梁子湖区政府性基金支出情况表                                </t>
  </si>
  <si>
    <t xml:space="preserve">十、2019年本级政府性基金支出情况表                              </t>
  </si>
  <si>
    <t xml:space="preserve">十一、2019年本级政府性基金专项转移支付情况表              </t>
  </si>
  <si>
    <t xml:space="preserve">十二、2019年梁子湖区专项债务限额余额表                      </t>
  </si>
  <si>
    <t xml:space="preserve">十三、2019年梁子湖区国有资本经营收入情况表                            </t>
  </si>
  <si>
    <t xml:space="preserve">十四、2019年本级国有资本经营收入情况表                            </t>
  </si>
  <si>
    <t xml:space="preserve">十五、2019年梁子湖区国有资本经营支出情况表                            </t>
  </si>
  <si>
    <t xml:space="preserve">十六、2019年本级国有资本经营支出情况表                            </t>
  </si>
  <si>
    <t xml:space="preserve">十七、2019年本级国有资本经营专项转移支付情况表            </t>
  </si>
  <si>
    <t xml:space="preserve">十八、2019年梁子湖区社会保障基金收入情况表                            </t>
  </si>
  <si>
    <t xml:space="preserve">十九、2019年本级社会保障基金收入情况表                            </t>
  </si>
  <si>
    <t xml:space="preserve">二十、2019年梁子湖区社会保障基金支出情况表                          </t>
  </si>
  <si>
    <t xml:space="preserve">二十一、2019年本级社会保障基金支出情况表                          </t>
  </si>
  <si>
    <t xml:space="preserve">二十二、2019年梁子湖区财政收入情况表                                  </t>
  </si>
  <si>
    <t xml:space="preserve">二十三、2019年梁子湖区财政支出情况表                                  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</si>
  <si>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年梁子湖区一般公共预算收入情况表</t>
    </r>
  </si>
  <si>
    <t>表一</t>
  </si>
  <si>
    <t>单位：万元</t>
  </si>
  <si>
    <t>项        目</t>
  </si>
  <si>
    <t>预算数</t>
  </si>
  <si>
    <t>决算数</t>
  </si>
  <si>
    <t>占预算数%</t>
  </si>
  <si>
    <t>国库11月份数据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</si>
  <si>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</si>
  <si>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</si>
  <si>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</si>
  <si>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</si>
  <si>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</si>
  <si>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</si>
  <si>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</si>
  <si>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</si>
  <si>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</si>
  <si>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</si>
  <si>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</si>
  <si>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</si>
  <si>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</si>
  <si>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</si>
  <si>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</si>
  <si>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</si>
  <si>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</si>
  <si>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</si>
  <si>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</si>
  <si>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</si>
  <si>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</si>
  <si>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</si>
  <si>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</si>
  <si>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收    入    合    计</t>
  </si>
  <si>
    <r>
      <rPr>
        <sz val="14"/>
        <rFont val="黑体"/>
        <charset val="134"/>
      </rPr>
      <t>2019</t>
    </r>
    <r>
      <rPr>
        <sz val="14"/>
        <rFont val="黑体"/>
        <charset val="134"/>
      </rPr>
      <t>年本级一般公共预算收入情况表</t>
    </r>
  </si>
  <si>
    <t>表二</t>
  </si>
  <si>
    <t>调整预算数</t>
  </si>
  <si>
    <t>预计完成数</t>
  </si>
  <si>
    <t>占预计完成%</t>
  </si>
  <si>
    <t>占调整预算数%</t>
  </si>
  <si>
    <t>一、本级一般公共预算收入</t>
  </si>
  <si>
    <t xml:space="preserve">  （一）税收收入</t>
  </si>
  <si>
    <t xml:space="preserve">  （二）非税收入</t>
  </si>
  <si>
    <t>二、转移性收入</t>
  </si>
  <si>
    <t xml:space="preserve">  （一）返还性收入</t>
  </si>
  <si>
    <t xml:space="preserve">       1.税收返还收入</t>
  </si>
  <si>
    <t xml:space="preserve">       2.体制调整基数返还</t>
  </si>
  <si>
    <t xml:space="preserve">       3.改增增值税五五分成返还基数</t>
  </si>
  <si>
    <t xml:space="preserve">  （二）一般性转移支付收入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</si>
  <si>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</si>
  <si>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</si>
  <si>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</si>
  <si>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</si>
  <si>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</si>
  <si>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</si>
  <si>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</si>
  <si>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</si>
  <si>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</si>
  <si>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</si>
  <si>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</si>
  <si>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</si>
  <si>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</si>
  <si>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</si>
  <si>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</si>
  <si>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</si>
  <si>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</si>
  <si>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</si>
  <si>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</si>
  <si>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</si>
  <si>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  公共安全共同财政事权转移支付收入</t>
  </si>
  <si>
    <t xml:space="preserve">      教育共同财政事权转移支付收入</t>
  </si>
  <si>
    <t xml:space="preserve">     文化旅游体育与传媒共同财政事权转移支付</t>
  </si>
  <si>
    <t xml:space="preserve">      社会保障和就业共同财政事权转移支付</t>
  </si>
  <si>
    <t xml:space="preserve">     卫生健康共同财政事权转移支付</t>
  </si>
  <si>
    <t xml:space="preserve">     节能环保共同财政事权转移支付</t>
  </si>
  <si>
    <t xml:space="preserve">     农林水共同财政事权转移支付</t>
  </si>
  <si>
    <t xml:space="preserve">     交通运输共同财政事权转移支付</t>
  </si>
  <si>
    <t xml:space="preserve">     住房保障共同财政事权转移支付</t>
  </si>
  <si>
    <t xml:space="preserve">     其它共同财政事权转移支付</t>
  </si>
  <si>
    <t xml:space="preserve">  （三）专项转移支付收入</t>
  </si>
  <si>
    <t xml:space="preserve">     1、一般公共服务支出</t>
  </si>
  <si>
    <t xml:space="preserve">     2.公共安全支出</t>
  </si>
  <si>
    <t xml:space="preserve">     3、教育支出</t>
  </si>
  <si>
    <t xml:space="preserve">     3、科学技术支出</t>
  </si>
  <si>
    <t xml:space="preserve">     4、文化旅游体育与传媒支出</t>
  </si>
  <si>
    <t xml:space="preserve">     5、社会保障和就业支出</t>
  </si>
  <si>
    <t xml:space="preserve">     6、卫生健康支出</t>
  </si>
  <si>
    <t xml:space="preserve">     7、节能环保支出</t>
  </si>
  <si>
    <t xml:space="preserve">     8、城乡社区支出</t>
  </si>
  <si>
    <t xml:space="preserve">     8、农林水支出</t>
  </si>
  <si>
    <t xml:space="preserve">     9、资源勘探电力信息等事务</t>
  </si>
  <si>
    <t xml:space="preserve">     10、商业服务业等支出</t>
  </si>
  <si>
    <t xml:space="preserve">     11、自然资源海洋气象等支出</t>
  </si>
  <si>
    <t xml:space="preserve">     12、住房保障支出</t>
  </si>
  <si>
    <t xml:space="preserve">     13、粮油物资储备支出</t>
  </si>
  <si>
    <t xml:space="preserve">     14、灾害防治及应急管理支出</t>
  </si>
  <si>
    <t xml:space="preserve">     15、其他支出</t>
  </si>
  <si>
    <t xml:space="preserve">  （四）上解收入</t>
  </si>
  <si>
    <r>
      <rPr>
        <sz val="12"/>
        <rFont val="Times New Roman"/>
        <charset val="134"/>
      </rPr>
      <t xml:space="preserve">       1.</t>
    </r>
    <r>
      <rPr>
        <sz val="11"/>
        <rFont val="宋体"/>
        <charset val="134"/>
      </rPr>
      <t>体制上解支出</t>
    </r>
  </si>
  <si>
    <r>
      <rPr>
        <sz val="12"/>
        <rFont val="Times New Roman"/>
        <charset val="134"/>
      </rPr>
      <t xml:space="preserve">       2.</t>
    </r>
    <r>
      <rPr>
        <sz val="11"/>
        <rFont val="宋体"/>
        <charset val="134"/>
      </rPr>
      <t>专项上解支出</t>
    </r>
  </si>
  <si>
    <t xml:space="preserve">  （五）上年结转收入</t>
  </si>
  <si>
    <t xml:space="preserve">  （六）调入资金</t>
  </si>
  <si>
    <t>三、债务收入②</t>
  </si>
  <si>
    <t/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</si>
  <si>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一般公共预算支出情况表</t>
    </r>
  </si>
  <si>
    <t>表三</t>
  </si>
  <si>
    <t>项目</t>
  </si>
  <si>
    <t>11月底国库数据</t>
  </si>
  <si>
    <t>12月国库数据</t>
  </si>
  <si>
    <t>一般公共预算支出合计</t>
  </si>
  <si>
    <t>一、一般公共服务支出</t>
  </si>
  <si>
    <t xml:space="preserve">  一般公共服务支出</t>
  </si>
  <si>
    <t>二、外交支出</t>
  </si>
  <si>
    <t xml:space="preserve">  国防支出</t>
  </si>
  <si>
    <t>三、国防支出</t>
  </si>
  <si>
    <t xml:space="preserve">  公共安全支出</t>
  </si>
  <si>
    <t>四、公共安全支出</t>
  </si>
  <si>
    <t xml:space="preserve">  教育支出</t>
  </si>
  <si>
    <t>五、教育支出</t>
  </si>
  <si>
    <t xml:space="preserve">  科学技术支出</t>
  </si>
  <si>
    <t>六、科学技术支出</t>
  </si>
  <si>
    <t xml:space="preserve">  文化体育与传媒支出</t>
  </si>
  <si>
    <t>七、文化旅游体育与传媒支出</t>
  </si>
  <si>
    <t xml:space="preserve">  社会保障和就业支出</t>
  </si>
  <si>
    <t>八、社会保障和就业支出</t>
  </si>
  <si>
    <t xml:space="preserve">  医疗卫生与计划生育支出</t>
  </si>
  <si>
    <t>九、卫生健康支出</t>
  </si>
  <si>
    <t xml:space="preserve">  节能环保支出</t>
  </si>
  <si>
    <t>十、节能环保支出</t>
  </si>
  <si>
    <t xml:space="preserve">  城乡社区支出</t>
  </si>
  <si>
    <t>十一、城乡社区支出</t>
  </si>
  <si>
    <t xml:space="preserve">  农林水支出</t>
  </si>
  <si>
    <t>十二、农林水支出</t>
  </si>
  <si>
    <t xml:space="preserve">  交通运输支出</t>
  </si>
  <si>
    <t>十三、交通运输支出</t>
  </si>
  <si>
    <t xml:space="preserve">  资源勘探信息等支出</t>
  </si>
  <si>
    <t>十四、资源勘探信息等支出</t>
  </si>
  <si>
    <t xml:space="preserve">  商业服务业等支出</t>
  </si>
  <si>
    <t>十五、商业服务业等支出</t>
  </si>
  <si>
    <t xml:space="preserve">  金融支出</t>
  </si>
  <si>
    <t>十六、金融支出</t>
  </si>
  <si>
    <t xml:space="preserve">  援助其他地区支出</t>
  </si>
  <si>
    <t>十七、援助其他地区支出</t>
  </si>
  <si>
    <t xml:space="preserve">  国土海洋气象等支出</t>
  </si>
  <si>
    <t>十八、自然资源海洋气象等支出</t>
  </si>
  <si>
    <t xml:space="preserve">  住房保障支出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</si>
  <si>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</si>
  <si>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</si>
  <si>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</si>
  <si>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</si>
  <si>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</si>
  <si>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二十四、其他支出</t>
  </si>
  <si>
    <t xml:space="preserve">  粮油物资储备支出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</si>
  <si>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</si>
  <si>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4"/>
        <rFont val="黑体"/>
        <charset val="134"/>
      </rPr>
      <t>2019</t>
    </r>
    <r>
      <rPr>
        <sz val="14"/>
        <rFont val="黑体"/>
        <charset val="134"/>
      </rPr>
      <t>年本级一般公共预算</t>
    </r>
  </si>
  <si>
    <t>表四</t>
  </si>
  <si>
    <t>备  注</t>
  </si>
  <si>
    <t>一、本级一般公共预算支出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</si>
  <si>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</si>
  <si>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</si>
  <si>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</si>
  <si>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</si>
  <si>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</si>
  <si>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</si>
  <si>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</si>
  <si>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</si>
  <si>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</si>
  <si>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</si>
  <si>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</si>
  <si>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</si>
  <si>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</si>
  <si>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</si>
  <si>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</si>
  <si>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</si>
  <si>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</si>
  <si>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</si>
  <si>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</si>
  <si>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</si>
  <si>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</si>
  <si>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（二十二）其他支出</t>
  </si>
  <si>
    <t xml:space="preserve">二、转移性支出 </t>
  </si>
  <si>
    <t xml:space="preserve">  （一）返还性支出</t>
  </si>
  <si>
    <t xml:space="preserve">       …</t>
  </si>
  <si>
    <t xml:space="preserve">  （二）一般性转移支付</t>
  </si>
  <si>
    <t xml:space="preserve">      资源枯竭城市转移支付补助支出</t>
  </si>
  <si>
    <t xml:space="preserve">      企业事业单位划转补助支出</t>
  </si>
  <si>
    <t xml:space="preserve">      城乡义务教育等转移支付支出</t>
  </si>
  <si>
    <t xml:space="preserve">      农村综合改革转移支付支出</t>
  </si>
  <si>
    <t xml:space="preserve">      固定数额补助支出</t>
  </si>
  <si>
    <t xml:space="preserve">      边疆地区转移支付支出</t>
  </si>
  <si>
    <t xml:space="preserve">  （三）专项转移支付</t>
  </si>
  <si>
    <t xml:space="preserve">       金融</t>
  </si>
  <si>
    <t xml:space="preserve">       一般公共预算调出资金</t>
  </si>
  <si>
    <t>三、债务还本支出</t>
  </si>
  <si>
    <t xml:space="preserve">     地方政府一般债券还本支出</t>
  </si>
  <si>
    <t>支  出  合  计</t>
  </si>
  <si>
    <t xml:space="preserve">         结  转  下  年        </t>
  </si>
  <si>
    <r>
      <rPr>
        <sz val="14"/>
        <color theme="1"/>
        <rFont val="黑体"/>
        <charset val="134"/>
      </rPr>
      <t>2</t>
    </r>
    <r>
      <rPr>
        <sz val="14"/>
        <color theme="1"/>
        <rFont val="黑体"/>
        <charset val="134"/>
      </rPr>
      <t>019</t>
    </r>
    <r>
      <rPr>
        <sz val="14"/>
        <color theme="1"/>
        <rFont val="黑体"/>
        <charset val="134"/>
      </rPr>
      <t xml:space="preserve">年本级专项转移支付情况表    </t>
    </r>
  </si>
  <si>
    <r>
      <rPr>
        <sz val="14"/>
        <color theme="1"/>
        <rFont val="黑体"/>
        <charset val="134"/>
      </rPr>
      <t xml:space="preserve">            </t>
    </r>
    <r>
      <rPr>
        <sz val="14"/>
        <color theme="1"/>
        <rFont val="黑体"/>
        <charset val="134"/>
      </rPr>
      <t>2019</t>
    </r>
    <r>
      <rPr>
        <sz val="14"/>
        <color theme="1"/>
        <rFont val="黑体"/>
        <charset val="134"/>
      </rPr>
      <t xml:space="preserve">年本级专项转移支付情况表    </t>
    </r>
  </si>
  <si>
    <t>表五                                                                          单位：万元</t>
  </si>
  <si>
    <t xml:space="preserve">                                                                       单位：万元</t>
  </si>
  <si>
    <t>地  区</t>
  </si>
  <si>
    <t>合  计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</si>
  <si>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</si>
  <si>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</si>
  <si>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</si>
  <si>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</si>
  <si>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</si>
  <si>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</si>
  <si>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</si>
  <si>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</si>
  <si>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</si>
  <si>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</si>
  <si>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</si>
  <si>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</si>
  <si>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</si>
  <si>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国土海洋气象等支出</t>
  </si>
  <si>
    <t>住房保障支出</t>
  </si>
  <si>
    <t>粮油物资储备支出</t>
  </si>
  <si>
    <t>灾害防治和应急管理支出</t>
  </si>
  <si>
    <t>其他支出</t>
  </si>
  <si>
    <t>梁子湖区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</si>
  <si>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 xml:space="preserve">年梁子湖区政府一般债务限额余额表  </t>
    </r>
  </si>
  <si>
    <t>表六</t>
  </si>
  <si>
    <t>地区</t>
  </si>
  <si>
    <t>限额</t>
  </si>
  <si>
    <t>余额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</si>
  <si>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年梁子湖区政府性基金收入情况表</t>
    </r>
  </si>
  <si>
    <t>表七</t>
  </si>
  <si>
    <t>项  目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</si>
  <si>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</si>
  <si>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</si>
  <si>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</si>
  <si>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城市基础设施配套费收入</t>
  </si>
  <si>
    <t xml:space="preserve">  污水处理费收入</t>
  </si>
  <si>
    <t>　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</si>
  <si>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</si>
  <si>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年本级政府性基金收入情况表</t>
    </r>
  </si>
  <si>
    <t>表八</t>
  </si>
  <si>
    <r>
      <rPr>
        <b/>
        <sz val="11"/>
        <rFont val="宋体"/>
        <charset val="134"/>
      </rPr>
      <t xml:space="preserve">项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目</t>
    </r>
  </si>
  <si>
    <t xml:space="preserve">   1、城市基础设施配套费收入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</si>
  <si>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2、</t>
    </r>
    <r>
      <rPr>
        <sz val="10"/>
        <rFont val="宋体"/>
        <charset val="134"/>
      </rPr>
      <t>国有土地使用权出让收入</t>
    </r>
  </si>
  <si>
    <t>收入合计</t>
  </si>
  <si>
    <t>转移性收入</t>
  </si>
  <si>
    <t xml:space="preserve">    政府性基金转移收入</t>
  </si>
  <si>
    <t xml:space="preserve">    上年结转收入</t>
  </si>
  <si>
    <t xml:space="preserve">    调入资金</t>
  </si>
  <si>
    <t>债务收入</t>
  </si>
  <si>
    <t xml:space="preserve">      …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</si>
  <si>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</si>
  <si>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政府性基金支出情况表</t>
    </r>
  </si>
  <si>
    <t>表九</t>
  </si>
  <si>
    <t>项   目</t>
  </si>
  <si>
    <r>
      <rPr>
        <sz val="12"/>
        <rFont val="宋体"/>
        <charset val="134"/>
      </rPr>
      <t>国库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月底数据</t>
    </r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</si>
  <si>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月份数据</t>
    </r>
  </si>
  <si>
    <t>文化旅游体育与传媒支出</t>
  </si>
  <si>
    <t>债务付息支出</t>
  </si>
  <si>
    <t>债务发行费用支出</t>
  </si>
  <si>
    <t xml:space="preserve">  其他支出</t>
  </si>
  <si>
    <t xml:space="preserve">  债务付息支出</t>
  </si>
  <si>
    <t xml:space="preserve">  债务发行费用支出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</si>
  <si>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年本级政府性基金支出情况表</t>
    </r>
  </si>
  <si>
    <t>表十</t>
  </si>
  <si>
    <t xml:space="preserve">  一、文化旅游体育与传媒支出</t>
  </si>
  <si>
    <t xml:space="preserve">    旅游发展基金支出</t>
  </si>
  <si>
    <t xml:space="preserve">      地方旅游开发项目补助</t>
  </si>
  <si>
    <t xml:space="preserve">  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</si>
  <si>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</si>
  <si>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</si>
  <si>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</si>
  <si>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三、城乡社区支出</t>
  </si>
  <si>
    <t xml:space="preserve">    国有土地使用权出让收入及对应专项债务收入安排的支出</t>
  </si>
  <si>
    <t xml:space="preserve">      农村基础设施建设支出</t>
  </si>
  <si>
    <t xml:space="preserve">      补助被征地农民支出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</si>
  <si>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农业土地开发资金安排的支出</t>
    </r>
  </si>
  <si>
    <t xml:space="preserve"> 五、 农林水支出</t>
  </si>
  <si>
    <t xml:space="preserve">    国家重大水利工程建设基金安排的支出</t>
  </si>
  <si>
    <t xml:space="preserve">      三峡工程后续工作</t>
  </si>
  <si>
    <t xml:space="preserve"> 六、其他支出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</si>
  <si>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</si>
  <si>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</si>
  <si>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</si>
  <si>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</si>
  <si>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</si>
  <si>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转移性支出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</si>
  <si>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...</t>
    </r>
  </si>
  <si>
    <t>债务还本支出</t>
  </si>
  <si>
    <t>支  出  总  计</t>
  </si>
  <si>
    <t xml:space="preserve">                 结  转  下  年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</si>
  <si>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 xml:space="preserve">年本级政府性基金专项转移支付情况表 </t>
    </r>
  </si>
  <si>
    <t>表十一                                                                    单位：万元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</si>
  <si>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 xml:space="preserve">政府专项债务限额余额表    </t>
    </r>
  </si>
  <si>
    <t>表十二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</si>
  <si>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国有资本经营收入情况表</t>
    </r>
  </si>
  <si>
    <t>表十三</t>
  </si>
  <si>
    <t>项    目</t>
  </si>
  <si>
    <t>备注</t>
  </si>
  <si>
    <t>一、利润收入</t>
  </si>
  <si>
    <t>梁子湖区无国有资本经营收入</t>
  </si>
  <si>
    <t>电力企业利润收入</t>
  </si>
  <si>
    <t>运输企业利润收入</t>
  </si>
  <si>
    <t>机械企业利润收入</t>
  </si>
  <si>
    <t>…</t>
  </si>
  <si>
    <t>二、股利、股息收入</t>
  </si>
  <si>
    <t>国有控股公司股利、股息收入</t>
  </si>
  <si>
    <t>国有参股公司股利、股息收入</t>
  </si>
  <si>
    <t>金融企业公司股利、股息收入</t>
  </si>
  <si>
    <t>三、产权转让收入</t>
  </si>
  <si>
    <t>国有股权、股份转让收入</t>
  </si>
  <si>
    <t>国有独资企业产权转让收入</t>
  </si>
  <si>
    <t>金融企业产权转让收入</t>
  </si>
  <si>
    <t>四、清算收入</t>
  </si>
  <si>
    <t xml:space="preserve">    其他国有资本经营预算企业清算收入</t>
  </si>
  <si>
    <t>五、其他国有资本经营收入</t>
  </si>
  <si>
    <t xml:space="preserve"> 国 有 资 本 经 营 收 入</t>
  </si>
  <si>
    <t>上 年 结 转 收 入</t>
  </si>
  <si>
    <t>收 入 总 计</t>
  </si>
  <si>
    <t>XX年本级国有资本经营收入情况表</t>
  </si>
  <si>
    <t>表十四</t>
  </si>
  <si>
    <t>本 级 国 有 资 本 经 营 收 入</t>
  </si>
  <si>
    <t>收 入 合 计</t>
  </si>
  <si>
    <t xml:space="preserve">    国有资本经营预算转移支付收入</t>
  </si>
  <si>
    <t>收  入  总  计</t>
  </si>
  <si>
    <t>XX年XX市（州）国有资本经营支出情况表</t>
  </si>
  <si>
    <t>表十五</t>
  </si>
  <si>
    <t>一、社会保障和就业支出</t>
  </si>
  <si>
    <t>梁子湖区无国有资本经营支出</t>
  </si>
  <si>
    <t>二、国有资本经营预算支出</t>
  </si>
  <si>
    <t>三、转移性支出</t>
  </si>
  <si>
    <t xml:space="preserve">    调出资金</t>
  </si>
  <si>
    <t>国 有 资 本 经 营 支 出</t>
  </si>
  <si>
    <t xml:space="preserve">结 转 下 年 </t>
  </si>
  <si>
    <t>XX年本级国有资本经营支出情况表</t>
  </si>
  <si>
    <t>表十六</t>
  </si>
  <si>
    <t xml:space="preserve">    解决历史遗留问题及改革成本支出</t>
  </si>
  <si>
    <t xml:space="preserve"> 国有企业资本金注入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</si>
  <si>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…</t>
    </r>
  </si>
  <si>
    <t xml:space="preserve"> 其他国有资本经营预算支出</t>
  </si>
  <si>
    <t xml:space="preserve">    国有资本经营预算转移支付支出</t>
  </si>
  <si>
    <t>支 出 合 计</t>
  </si>
  <si>
    <r>
      <rPr>
        <sz val="14"/>
        <rFont val="黑体"/>
        <charset val="134"/>
      </rPr>
      <t>2019</t>
    </r>
    <r>
      <rPr>
        <sz val="14"/>
        <rFont val="黑体"/>
        <charset val="134"/>
      </rPr>
      <t>年本级国有资本经营专项转移支付情况表</t>
    </r>
  </si>
  <si>
    <t>表十七                                                                     单位：万元</t>
  </si>
  <si>
    <t>国有企业职教幼教退休补助资金</t>
  </si>
  <si>
    <t>三供一业分离移交补助资金</t>
  </si>
  <si>
    <t>梁子湖区无国有资本经营转移支付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</si>
  <si>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 xml:space="preserve">社会保障基金收入情况表 </t>
    </r>
  </si>
  <si>
    <t>表十八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</si>
  <si>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</si>
  <si>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</si>
  <si>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</si>
  <si>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</si>
  <si>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0"/>
        <rFont val="宋体"/>
        <charset val="134"/>
      </rPr>
      <t>二、机关事业单位基本养老保险基金</t>
    </r>
    <r>
      <rPr>
        <sz val="10"/>
        <color indexed="8"/>
        <rFont val="宋体"/>
        <charset val="134"/>
      </rPr>
      <t>收入</t>
    </r>
  </si>
  <si>
    <r>
      <rPr>
        <sz val="10"/>
        <rFont val="宋体"/>
        <charset val="134"/>
      </rPr>
      <t>三、城乡居民基本养老保险基金</t>
    </r>
    <r>
      <rPr>
        <sz val="10"/>
        <color indexed="8"/>
        <rFont val="宋体"/>
        <charset val="134"/>
      </rPr>
      <t>收入</t>
    </r>
  </si>
  <si>
    <t>四、城镇职工基本医疗保险基金收入</t>
  </si>
  <si>
    <r>
      <rPr>
        <sz val="10"/>
        <rFont val="宋体"/>
        <charset val="134"/>
      </rPr>
      <t>五、城乡居民基本医疗保险基金</t>
    </r>
    <r>
      <rPr>
        <sz val="10"/>
        <color indexed="8"/>
        <rFont val="宋体"/>
        <charset val="134"/>
      </rPr>
      <t>收入</t>
    </r>
  </si>
  <si>
    <t>六、失业保险基金收入</t>
  </si>
  <si>
    <t>七、工伤保险基金收入</t>
  </si>
  <si>
    <r>
      <rPr>
        <sz val="10"/>
        <rFont val="宋体"/>
        <charset val="134"/>
      </rPr>
      <t>八、生育保险基金</t>
    </r>
    <r>
      <rPr>
        <sz val="10"/>
        <color indexed="8"/>
        <rFont val="宋体"/>
        <charset val="134"/>
      </rPr>
      <t>收入</t>
    </r>
  </si>
  <si>
    <t>社会保险基金收入合计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</si>
  <si>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年本级社会保障基金收入情况表</t>
    </r>
  </si>
  <si>
    <t>表十九</t>
  </si>
  <si>
    <t>三、失业保险基金收入</t>
  </si>
  <si>
    <t>本级社会保险基金收入合计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</si>
  <si>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社会保障基金支出情况表</t>
    </r>
  </si>
  <si>
    <t>表二十</t>
  </si>
  <si>
    <t>项　目</t>
  </si>
  <si>
    <t>一、企业职工基本养老保险基金支出</t>
  </si>
  <si>
    <t>　　其中：基本养老金支出</t>
  </si>
  <si>
    <t>二、机关事业单位基本养老保险基金支出</t>
  </si>
  <si>
    <r>
      <rPr>
        <sz val="10"/>
        <rFont val="宋体"/>
        <charset val="134"/>
      </rPr>
      <t>三、城乡居民基本养老保险基金</t>
    </r>
    <r>
      <rPr>
        <sz val="10"/>
        <color indexed="8"/>
        <rFont val="宋体"/>
        <charset val="134"/>
      </rPr>
      <t>支出</t>
    </r>
  </si>
  <si>
    <t>四、城镇职工基本医疗保险基金支出</t>
  </si>
  <si>
    <t>　　其中：基本医疗保险待遇支出</t>
  </si>
  <si>
    <r>
      <rPr>
        <sz val="10"/>
        <rFont val="宋体"/>
        <charset val="134"/>
      </rPr>
      <t>五、城乡居民基本医疗保险基金</t>
    </r>
    <r>
      <rPr>
        <sz val="10"/>
        <color indexed="8"/>
        <rFont val="宋体"/>
        <charset val="134"/>
      </rPr>
      <t>支出</t>
    </r>
  </si>
  <si>
    <t>六、失业保险基金支出</t>
  </si>
  <si>
    <t>　　其中：失业保险金支出</t>
  </si>
  <si>
    <t>七、工伤保险基金支出</t>
  </si>
  <si>
    <t>　　其中：工伤保险待遇支出</t>
  </si>
  <si>
    <r>
      <rPr>
        <sz val="10"/>
        <rFont val="宋体"/>
        <charset val="134"/>
      </rPr>
      <t>八、生育保险基金</t>
    </r>
    <r>
      <rPr>
        <sz val="10"/>
        <color indexed="8"/>
        <rFont val="宋体"/>
        <charset val="134"/>
      </rPr>
      <t>支出</t>
    </r>
  </si>
  <si>
    <t>　　其中：生育保险待遇支出</t>
  </si>
  <si>
    <t>社会保险基金支出合计</t>
  </si>
  <si>
    <t>　　其中：社会保险待遇支出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</si>
  <si>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</t>
    </r>
    <r>
      <rPr>
        <sz val="14"/>
        <rFont val="黑体"/>
        <charset val="134"/>
      </rPr>
      <t>年本级社会保障基金支出情况表</t>
    </r>
  </si>
  <si>
    <t>表二十一</t>
  </si>
  <si>
    <r>
      <rPr>
        <sz val="10"/>
        <rFont val="宋体"/>
        <charset val="134"/>
      </rPr>
      <t>三、城乡居民基本医疗保险基金</t>
    </r>
    <r>
      <rPr>
        <sz val="10"/>
        <color indexed="8"/>
        <rFont val="宋体"/>
        <charset val="134"/>
      </rPr>
      <t>支出</t>
    </r>
  </si>
  <si>
    <t>本级社会保险基金支出合计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</si>
  <si>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财政收入情况表</t>
    </r>
  </si>
  <si>
    <t>表二十二</t>
  </si>
  <si>
    <t>一、一般公共预算收入</t>
  </si>
  <si>
    <t xml:space="preserve">    其中：本级收入</t>
  </si>
  <si>
    <t>二、政府性基金收入</t>
  </si>
  <si>
    <t>三、国有资本经营收入</t>
  </si>
  <si>
    <t xml:space="preserve">    收  入  合  计</t>
  </si>
  <si>
    <t xml:space="preserve">        其中：本级收入</t>
  </si>
  <si>
    <r>
      <rPr>
        <sz val="14"/>
        <rFont val="黑体"/>
        <charset val="134"/>
      </rPr>
      <t>2</t>
    </r>
    <r>
      <rPr>
        <sz val="14"/>
        <rFont val="黑体"/>
        <charset val="134"/>
      </rPr>
      <t>019年梁子湖区</t>
    </r>
    <r>
      <rPr>
        <sz val="14"/>
        <rFont val="黑体"/>
        <charset val="134"/>
      </rPr>
      <t>财政支出情况表</t>
    </r>
  </si>
  <si>
    <t>表二十三</t>
  </si>
  <si>
    <t xml:space="preserve">  占预计完成%</t>
  </si>
  <si>
    <t>一、一般公共预算支出</t>
  </si>
  <si>
    <t xml:space="preserve">    其中：本级支出</t>
  </si>
  <si>
    <t>二、政府性基金支出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</si>
  <si>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8500</t>
    </r>
  </si>
  <si>
    <t>三、国有资本经营支出</t>
  </si>
  <si>
    <t xml:space="preserve">    支  出  合  计</t>
  </si>
  <si>
    <t xml:space="preserve">      其中：本级支出</t>
  </si>
</sst>
</file>

<file path=xl/styles.xml><?xml version="1.0" encoding="utf-8"?>
<styleSheet xmlns="http://schemas.openxmlformats.org/spreadsheetml/2006/main">
  <numFmts count="2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&quot;-&quot;"/>
    <numFmt numFmtId="177" formatCode="_(&quot;$&quot;* #,##0.00_);_(&quot;$&quot;* \(#,##0.00\);_(&quot;$&quot;* &quot;-&quot;??_);_(@_)"/>
    <numFmt numFmtId="178" formatCode="&quot;$&quot;#,##0;[Red]\-&quot;$&quot;#,##0"/>
    <numFmt numFmtId="179" formatCode="\$#,##0;\(\$#,##0\)"/>
    <numFmt numFmtId="180" formatCode="* #,##0.00;* \-#,##0.00;* &quot;-&quot;??;@"/>
    <numFmt numFmtId="181" formatCode="#,##0;\(#,##0\)"/>
    <numFmt numFmtId="43" formatCode="_ * #,##0.00_ ;_ * \-#,##0.00_ ;_ * &quot;-&quot;??_ ;_ @_ "/>
    <numFmt numFmtId="182" formatCode="#,##0.000"/>
    <numFmt numFmtId="183" formatCode="_-&quot;$&quot;* #,##0_-;\-&quot;$&quot;* #,##0_-;_-&quot;$&quot;* &quot;-&quot;_-;_-@_-"/>
    <numFmt numFmtId="184" formatCode="\$#,##0.00;\(\$#,##0.00\)"/>
    <numFmt numFmtId="185" formatCode="#,##0.0000"/>
    <numFmt numFmtId="186" formatCode="&quot;$&quot;#,##0;\-&quot;$&quot;#,##0"/>
    <numFmt numFmtId="187" formatCode="0.0"/>
    <numFmt numFmtId="188" formatCode="0_ "/>
    <numFmt numFmtId="189" formatCode="0.0%"/>
    <numFmt numFmtId="190" formatCode="0_);[Red]\(0\)"/>
    <numFmt numFmtId="191" formatCode="0.00_);[Red]\(0.00\)"/>
    <numFmt numFmtId="192" formatCode="0_ ;[Red]\-0\ "/>
    <numFmt numFmtId="193" formatCode="0.00_ "/>
  </numFmts>
  <fonts count="67">
    <font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楷体"/>
      <charset val="134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7"/>
      <name val="Small Fonts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Arial"/>
      <charset val="134"/>
    </font>
    <font>
      <sz val="11"/>
      <color rgb="FF006100"/>
      <name val="宋体"/>
      <charset val="0"/>
      <scheme val="minor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宋体"/>
      <charset val="134"/>
    </font>
    <font>
      <sz val="12"/>
      <name val="官帕眉"/>
      <charset val="134"/>
    </font>
    <font>
      <u/>
      <sz val="12"/>
      <color indexed="20"/>
      <name val="宋体"/>
      <charset val="134"/>
    </font>
    <font>
      <sz val="10"/>
      <name val="MS Sans Serif"/>
      <charset val="134"/>
    </font>
    <font>
      <sz val="12"/>
      <name val="Courier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6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4" fillId="11" borderId="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45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177" fontId="42" fillId="0" borderId="0" applyFont="0" applyFill="0" applyBorder="0" applyAlignment="0" applyProtection="0"/>
    <xf numFmtId="0" fontId="0" fillId="0" borderId="0"/>
    <xf numFmtId="0" fontId="36" fillId="4" borderId="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6" fontId="40" fillId="0" borderId="0" applyFill="0" applyBorder="0" applyAlignment="0"/>
    <xf numFmtId="0" fontId="35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53" fillId="17" borderId="8" applyNumberFormat="0" applyAlignment="0" applyProtection="0">
      <alignment vertical="center"/>
    </xf>
    <xf numFmtId="0" fontId="54" fillId="18" borderId="1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83" fontId="42" fillId="0" borderId="0" applyFont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8" fillId="0" borderId="0" applyProtection="0"/>
    <xf numFmtId="0" fontId="39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37" fontId="51" fillId="0" borderId="0"/>
    <xf numFmtId="0" fontId="59" fillId="0" borderId="0" applyProtection="0"/>
    <xf numFmtId="0" fontId="39" fillId="2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0" fillId="0" borderId="0"/>
    <xf numFmtId="0" fontId="9" fillId="0" borderId="0"/>
    <xf numFmtId="43" fontId="42" fillId="0" borderId="0" applyFont="0" applyFill="0" applyBorder="0" applyAlignment="0" applyProtection="0"/>
    <xf numFmtId="0" fontId="39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1" fontId="42" fillId="0" borderId="0" applyFont="0" applyFill="0" applyBorder="0" applyAlignment="0" applyProtection="0"/>
    <xf numFmtId="181" fontId="20" fillId="0" borderId="0"/>
    <xf numFmtId="0" fontId="28" fillId="0" borderId="0"/>
    <xf numFmtId="184" fontId="20" fillId="0" borderId="0"/>
    <xf numFmtId="0" fontId="56" fillId="0" borderId="0" applyProtection="0"/>
    <xf numFmtId="179" fontId="20" fillId="0" borderId="0"/>
    <xf numFmtId="2" fontId="56" fillId="0" borderId="0" applyProtection="0"/>
    <xf numFmtId="0" fontId="58" fillId="0" borderId="14" applyNumberFormat="0" applyAlignment="0" applyProtection="0">
      <alignment horizontal="left" vertical="center"/>
    </xf>
    <xf numFmtId="0" fontId="58" fillId="0" borderId="5">
      <alignment horizontal="left" vertical="center"/>
    </xf>
    <xf numFmtId="0" fontId="58" fillId="0" borderId="5">
      <alignment horizontal="left" vertical="center"/>
    </xf>
    <xf numFmtId="0" fontId="60" fillId="0" borderId="0"/>
    <xf numFmtId="0" fontId="61" fillId="0" borderId="0"/>
    <xf numFmtId="1" fontId="42" fillId="0" borderId="0"/>
    <xf numFmtId="0" fontId="56" fillId="0" borderId="15" applyProtection="0"/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0" fillId="0" borderId="1">
      <alignment horizontal="distributed" vertical="center" wrapText="1"/>
    </xf>
    <xf numFmtId="0" fontId="28" fillId="0" borderId="0"/>
    <xf numFmtId="0" fontId="28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>
      <alignment vertical="center"/>
    </xf>
    <xf numFmtId="0" fontId="0" fillId="0" borderId="0"/>
    <xf numFmtId="0" fontId="28" fillId="0" borderId="0"/>
    <xf numFmtId="0" fontId="28" fillId="0" borderId="0"/>
    <xf numFmtId="0" fontId="0" fillId="0" borderId="0"/>
    <xf numFmtId="0" fontId="6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185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42" fillId="0" borderId="0"/>
    <xf numFmtId="41" fontId="9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180" fontId="3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63" fillId="0" borderId="0"/>
    <xf numFmtId="1" fontId="0" fillId="0" borderId="1">
      <alignment vertical="center"/>
      <protection locked="0"/>
    </xf>
    <xf numFmtId="0" fontId="66" fillId="0" borderId="0"/>
    <xf numFmtId="187" fontId="0" fillId="0" borderId="1">
      <alignment vertical="center"/>
      <protection locked="0"/>
    </xf>
    <xf numFmtId="0" fontId="17" fillId="0" borderId="0"/>
  </cellStyleXfs>
  <cellXfs count="270">
    <xf numFmtId="0" fontId="0" fillId="0" borderId="0" xfId="0"/>
    <xf numFmtId="0" fontId="1" fillId="0" borderId="0" xfId="51" applyFont="1" applyFill="1"/>
    <xf numFmtId="0" fontId="0" fillId="0" borderId="0" xfId="51" applyFont="1" applyFill="1"/>
    <xf numFmtId="49" fontId="2" fillId="0" borderId="0" xfId="51" applyNumberFormat="1" applyFont="1" applyFill="1" applyBorder="1" applyAlignment="1">
      <alignment horizontal="center" vertical="center"/>
    </xf>
    <xf numFmtId="49" fontId="3" fillId="0" borderId="0" xfId="51" applyNumberFormat="1" applyFont="1" applyFill="1" applyBorder="1" applyAlignment="1">
      <alignment horizontal="center" vertical="center"/>
    </xf>
    <xf numFmtId="49" fontId="1" fillId="0" borderId="0" xfId="51" applyNumberFormat="1" applyFont="1" applyFill="1" applyBorder="1" applyAlignment="1">
      <alignment vertical="center"/>
    </xf>
    <xf numFmtId="49" fontId="1" fillId="0" borderId="0" xfId="51" applyNumberFormat="1" applyFont="1" applyFill="1" applyBorder="1" applyAlignment="1">
      <alignment horizontal="right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left" vertical="center"/>
    </xf>
    <xf numFmtId="49" fontId="1" fillId="0" borderId="1" xfId="51" applyNumberFormat="1" applyFont="1" applyFill="1" applyBorder="1" applyAlignment="1">
      <alignment horizontal="right" vertical="center"/>
    </xf>
    <xf numFmtId="188" fontId="1" fillId="0" borderId="1" xfId="109" applyNumberFormat="1" applyFont="1" applyFill="1" applyBorder="1" applyAlignment="1">
      <alignment horizontal="right" vertical="center"/>
    </xf>
    <xf numFmtId="189" fontId="1" fillId="0" borderId="1" xfId="109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>
      <alignment horizontal="right" vertical="center"/>
    </xf>
    <xf numFmtId="190" fontId="6" fillId="0" borderId="1" xfId="51" applyNumberFormat="1" applyFont="1" applyFill="1" applyBorder="1" applyAlignment="1">
      <alignment horizontal="right" vertical="center"/>
    </xf>
    <xf numFmtId="0" fontId="0" fillId="0" borderId="0" xfId="51" applyFill="1"/>
    <xf numFmtId="0" fontId="7" fillId="0" borderId="0" xfId="51" applyFont="1" applyFill="1"/>
    <xf numFmtId="189" fontId="1" fillId="0" borderId="1" xfId="11" applyNumberFormat="1" applyFont="1" applyFill="1" applyBorder="1" applyAlignment="1">
      <alignment horizontal="right" vertical="center"/>
    </xf>
    <xf numFmtId="0" fontId="6" fillId="0" borderId="1" xfId="51" applyNumberFormat="1" applyFont="1" applyFill="1" applyBorder="1" applyAlignment="1">
      <alignment horizontal="right" vertical="center"/>
    </xf>
    <xf numFmtId="188" fontId="8" fillId="0" borderId="1" xfId="109" applyNumberFormat="1" applyFont="1" applyFill="1" applyBorder="1" applyAlignment="1">
      <alignment horizontal="right" vertical="center"/>
    </xf>
    <xf numFmtId="191" fontId="1" fillId="0" borderId="1" xfId="51" applyNumberFormat="1" applyFont="1" applyFill="1" applyBorder="1" applyAlignment="1">
      <alignment horizontal="right" vertical="center"/>
    </xf>
    <xf numFmtId="191" fontId="1" fillId="0" borderId="1" xfId="109" applyNumberFormat="1" applyFont="1" applyFill="1" applyBorder="1" applyAlignment="1">
      <alignment horizontal="right" vertical="center"/>
    </xf>
    <xf numFmtId="191" fontId="1" fillId="0" borderId="1" xfId="11" applyNumberFormat="1" applyFont="1" applyFill="1" applyBorder="1" applyAlignment="1">
      <alignment horizontal="right" vertical="center"/>
    </xf>
    <xf numFmtId="191" fontId="6" fillId="0" borderId="1" xfId="51" applyNumberFormat="1" applyFont="1" applyFill="1" applyBorder="1" applyAlignment="1">
      <alignment horizontal="right" vertical="center"/>
    </xf>
    <xf numFmtId="0" fontId="1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9" fillId="0" borderId="0" xfId="95" applyFill="1">
      <alignment vertical="center"/>
    </xf>
    <xf numFmtId="0" fontId="2" fillId="0" borderId="0" xfId="95" applyFont="1" applyFill="1" applyAlignment="1">
      <alignment horizontal="center" vertical="center"/>
    </xf>
    <xf numFmtId="0" fontId="3" fillId="0" borderId="0" xfId="95" applyFont="1" applyFill="1" applyAlignment="1">
      <alignment horizontal="center" vertical="center"/>
    </xf>
    <xf numFmtId="0" fontId="1" fillId="0" borderId="0" xfId="95" applyFont="1" applyFill="1" applyAlignment="1">
      <alignment horizontal="right" vertical="center"/>
    </xf>
    <xf numFmtId="0" fontId="4" fillId="0" borderId="1" xfId="9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95" applyFont="1" applyFill="1" applyBorder="1" applyAlignment="1">
      <alignment horizontal="justify" vertical="center" wrapText="1"/>
    </xf>
    <xf numFmtId="0" fontId="1" fillId="0" borderId="1" xfId="78" applyFont="1" applyFill="1" applyBorder="1" applyAlignment="1">
      <alignment horizontal="right" vertical="center" wrapText="1"/>
    </xf>
    <xf numFmtId="189" fontId="1" fillId="0" borderId="1" xfId="11" applyNumberFormat="1" applyFont="1" applyFill="1" applyBorder="1" applyAlignment="1">
      <alignment horizontal="right" vertical="center" wrapText="1"/>
    </xf>
    <xf numFmtId="0" fontId="11" fillId="0" borderId="1" xfId="95" applyFont="1" applyFill="1" applyBorder="1" applyAlignment="1">
      <alignment horizontal="justify" vertical="center" wrapText="1"/>
    </xf>
    <xf numFmtId="0" fontId="6" fillId="0" borderId="1" xfId="95" applyFont="1" applyFill="1" applyBorder="1" applyAlignment="1">
      <alignment horizontal="justify" vertical="center" wrapText="1"/>
    </xf>
    <xf numFmtId="188" fontId="1" fillId="0" borderId="1" xfId="110" applyNumberFormat="1" applyFont="1" applyFill="1" applyBorder="1" applyAlignment="1">
      <alignment horizontal="right" vertical="center" wrapText="1"/>
    </xf>
    <xf numFmtId="0" fontId="1" fillId="0" borderId="1" xfId="95" applyFont="1" applyFill="1" applyBorder="1" applyAlignment="1">
      <alignment horizontal="right" vertical="center" wrapText="1"/>
    </xf>
    <xf numFmtId="189" fontId="1" fillId="0" borderId="1" xfId="110" applyNumberFormat="1" applyFont="1" applyFill="1" applyBorder="1" applyAlignment="1">
      <alignment horizontal="right" vertical="center" wrapText="1"/>
    </xf>
    <xf numFmtId="0" fontId="1" fillId="0" borderId="1" xfId="95" applyFont="1" applyFill="1" applyBorder="1" applyAlignment="1">
      <alignment horizontal="justify" vertical="center" wrapText="1"/>
    </xf>
    <xf numFmtId="188" fontId="1" fillId="2" borderId="1" xfId="110" applyNumberFormat="1" applyFont="1" applyFill="1" applyBorder="1" applyAlignment="1">
      <alignment horizontal="right" vertical="center" wrapText="1"/>
    </xf>
    <xf numFmtId="189" fontId="1" fillId="0" borderId="1" xfId="78" applyNumberFormat="1" applyFont="1" applyFill="1" applyBorder="1" applyAlignment="1">
      <alignment horizontal="right" vertical="center" wrapText="1"/>
    </xf>
    <xf numFmtId="1" fontId="1" fillId="0" borderId="1" xfId="78" applyNumberFormat="1" applyFont="1" applyFill="1" applyBorder="1" applyAlignment="1">
      <alignment horizontal="right" vertical="center" wrapText="1"/>
    </xf>
    <xf numFmtId="0" fontId="1" fillId="0" borderId="1" xfId="115" applyFont="1" applyFill="1" applyBorder="1" applyAlignment="1">
      <alignment horizontal="right" vertical="center" wrapText="1"/>
    </xf>
    <xf numFmtId="188" fontId="1" fillId="0" borderId="1" xfId="115" applyNumberFormat="1" applyFont="1" applyFill="1" applyBorder="1" applyAlignment="1">
      <alignment horizontal="right" vertical="center" wrapText="1"/>
    </xf>
    <xf numFmtId="188" fontId="1" fillId="0" borderId="1" xfId="8" applyNumberFormat="1" applyFont="1" applyFill="1" applyBorder="1" applyAlignment="1">
      <alignment vertical="center" wrapText="1"/>
    </xf>
    <xf numFmtId="188" fontId="1" fillId="0" borderId="0" xfId="95" applyNumberFormat="1" applyFont="1" applyFill="1">
      <alignment vertical="center"/>
    </xf>
    <xf numFmtId="188" fontId="1" fillId="0" borderId="0" xfId="0" applyNumberFormat="1" applyFont="1" applyAlignment="1">
      <alignment vertical="center" wrapText="1"/>
    </xf>
    <xf numFmtId="188" fontId="0" fillId="0" borderId="0" xfId="0" applyNumberFormat="1" applyAlignment="1">
      <alignment vertical="center" wrapText="1"/>
    </xf>
    <xf numFmtId="188" fontId="2" fillId="0" borderId="0" xfId="0" applyNumberFormat="1" applyFont="1" applyAlignment="1">
      <alignment horizontal="center" vertical="center" wrapText="1"/>
    </xf>
    <xf numFmtId="188" fontId="3" fillId="0" borderId="0" xfId="0" applyNumberFormat="1" applyFont="1" applyAlignment="1">
      <alignment horizontal="center" vertical="center" wrapText="1"/>
    </xf>
    <xf numFmtId="188" fontId="1" fillId="0" borderId="2" xfId="0" applyNumberFormat="1" applyFont="1" applyBorder="1" applyAlignment="1">
      <alignment horizontal="left" vertical="center" wrapText="1"/>
    </xf>
    <xf numFmtId="188" fontId="12" fillId="0" borderId="3" xfId="0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88" fontId="13" fillId="0" borderId="1" xfId="0" applyNumberFormat="1" applyFont="1" applyBorder="1" applyAlignment="1">
      <alignment horizontal="center" vertical="center" wrapText="1"/>
    </xf>
    <xf numFmtId="188" fontId="12" fillId="0" borderId="4" xfId="0" applyNumberFormat="1" applyFont="1" applyBorder="1" applyAlignment="1">
      <alignment horizontal="center" vertical="center" wrapText="1"/>
    </xf>
    <xf numFmtId="188" fontId="6" fillId="0" borderId="1" xfId="0" applyNumberFormat="1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vertical="center" wrapText="1"/>
    </xf>
    <xf numFmtId="190" fontId="6" fillId="0" borderId="1" xfId="92" applyNumberFormat="1" applyFont="1" applyFill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0" fontId="9" fillId="0" borderId="0" xfId="92" applyFont="1" applyFill="1">
      <alignment vertical="center"/>
    </xf>
    <xf numFmtId="0" fontId="14" fillId="0" borderId="0" xfId="92" applyFont="1" applyFill="1" applyAlignment="1">
      <alignment horizontal="center" vertical="center"/>
    </xf>
    <xf numFmtId="0" fontId="1" fillId="0" borderId="0" xfId="92" applyFont="1" applyFill="1">
      <alignment vertical="center"/>
    </xf>
    <xf numFmtId="0" fontId="1" fillId="0" borderId="0" xfId="92" applyFont="1" applyFill="1" applyAlignment="1">
      <alignment horizontal="right" vertical="center"/>
    </xf>
    <xf numFmtId="190" fontId="15" fillId="0" borderId="1" xfId="9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 applyProtection="1">
      <alignment horizontal="left" vertical="center"/>
    </xf>
    <xf numFmtId="190" fontId="1" fillId="0" borderId="1" xfId="92" applyNumberFormat="1" applyFont="1" applyFill="1" applyBorder="1" applyAlignment="1">
      <alignment horizontal="right" vertical="center"/>
    </xf>
    <xf numFmtId="189" fontId="1" fillId="0" borderId="1" xfId="92" applyNumberFormat="1" applyFont="1" applyFill="1" applyBorder="1" applyAlignment="1">
      <alignment horizontal="right" vertical="center"/>
    </xf>
    <xf numFmtId="49" fontId="1" fillId="0" borderId="1" xfId="80" applyNumberFormat="1" applyFont="1" applyFill="1" applyBorder="1" applyAlignment="1" applyProtection="1">
      <alignment horizontal="left" vertical="center" indent="1"/>
    </xf>
    <xf numFmtId="49" fontId="6" fillId="0" borderId="1" xfId="80" applyNumberFormat="1" applyFont="1" applyFill="1" applyBorder="1" applyAlignment="1" applyProtection="1">
      <alignment horizontal="left" vertical="center" indent="1"/>
    </xf>
    <xf numFmtId="190" fontId="1" fillId="0" borderId="1" xfId="92" applyNumberFormat="1" applyFont="1" applyFill="1" applyBorder="1" applyAlignment="1">
      <alignment horizontal="center" vertical="center"/>
    </xf>
    <xf numFmtId="0" fontId="9" fillId="0" borderId="0" xfId="91" applyFill="1">
      <alignment vertical="center"/>
    </xf>
    <xf numFmtId="0" fontId="16" fillId="0" borderId="0" xfId="91" applyFont="1" applyFill="1">
      <alignment vertical="center"/>
    </xf>
    <xf numFmtId="0" fontId="3" fillId="0" borderId="0" xfId="91" applyFont="1" applyFill="1" applyAlignment="1">
      <alignment horizontal="center" vertical="center"/>
    </xf>
    <xf numFmtId="0" fontId="1" fillId="0" borderId="0" xfId="91" applyFont="1" applyFill="1">
      <alignment vertical="center"/>
    </xf>
    <xf numFmtId="0" fontId="1" fillId="0" borderId="0" xfId="91" applyFont="1" applyFill="1" applyAlignment="1">
      <alignment horizontal="right" vertical="center"/>
    </xf>
    <xf numFmtId="190" fontId="12" fillId="0" borderId="1" xfId="91" applyNumberFormat="1" applyFont="1" applyFill="1" applyBorder="1" applyAlignment="1">
      <alignment horizontal="center" vertical="center" wrapText="1"/>
    </xf>
    <xf numFmtId="190" fontId="1" fillId="0" borderId="1" xfId="91" applyNumberFormat="1" applyFont="1" applyFill="1" applyBorder="1" applyAlignment="1">
      <alignment horizontal="right" vertical="center"/>
    </xf>
    <xf numFmtId="190" fontId="6" fillId="0" borderId="1" xfId="92" applyNumberFormat="1" applyFont="1" applyFill="1" applyBorder="1" applyAlignment="1">
      <alignment horizontal="right" vertical="center" wrapText="1"/>
    </xf>
    <xf numFmtId="0" fontId="9" fillId="0" borderId="0" xfId="91" applyFont="1" applyFill="1">
      <alignment vertical="center"/>
    </xf>
    <xf numFmtId="49" fontId="1" fillId="0" borderId="1" xfId="80" applyNumberFormat="1" applyFont="1" applyFill="1" applyBorder="1" applyAlignment="1" applyProtection="1">
      <alignment vertical="center"/>
    </xf>
    <xf numFmtId="190" fontId="1" fillId="0" borderId="1" xfId="91" applyNumberFormat="1" applyFont="1" applyFill="1" applyBorder="1" applyAlignment="1">
      <alignment horizontal="left" vertical="center"/>
    </xf>
    <xf numFmtId="190" fontId="1" fillId="0" borderId="1" xfId="91" applyNumberFormat="1" applyFont="1" applyFill="1" applyBorder="1" applyAlignment="1">
      <alignment horizontal="center" vertical="center"/>
    </xf>
    <xf numFmtId="190" fontId="16" fillId="0" borderId="0" xfId="91" applyNumberFormat="1" applyFont="1" applyFill="1">
      <alignment vertical="center"/>
    </xf>
    <xf numFmtId="0" fontId="9" fillId="0" borderId="0" xfId="92" applyFill="1">
      <alignment vertical="center"/>
    </xf>
    <xf numFmtId="0" fontId="16" fillId="0" borderId="0" xfId="92" applyFont="1" applyFill="1">
      <alignment vertical="center"/>
    </xf>
    <xf numFmtId="0" fontId="3" fillId="0" borderId="0" xfId="92" applyFont="1" applyFill="1" applyBorder="1" applyAlignment="1">
      <alignment horizontal="center" vertical="center"/>
    </xf>
    <xf numFmtId="0" fontId="1" fillId="0" borderId="2" xfId="92" applyFont="1" applyFill="1" applyBorder="1" applyAlignment="1">
      <alignment horizontal="left" vertical="center"/>
    </xf>
    <xf numFmtId="0" fontId="1" fillId="0" borderId="2" xfId="92" applyFont="1" applyFill="1" applyBorder="1" applyAlignment="1">
      <alignment horizontal="right" vertical="center"/>
    </xf>
    <xf numFmtId="190" fontId="4" fillId="0" borderId="1" xfId="92" applyNumberFormat="1" applyFont="1" applyFill="1" applyBorder="1" applyAlignment="1">
      <alignment horizontal="center" vertical="center" wrapText="1"/>
    </xf>
    <xf numFmtId="190" fontId="1" fillId="0" borderId="1" xfId="92" applyNumberFormat="1" applyFont="1" applyFill="1" applyBorder="1" applyAlignment="1">
      <alignment horizontal="left" vertical="center"/>
    </xf>
    <xf numFmtId="0" fontId="15" fillId="0" borderId="0" xfId="91" applyFont="1" applyFill="1">
      <alignment vertical="center"/>
    </xf>
    <xf numFmtId="0" fontId="2" fillId="0" borderId="0" xfId="91" applyFont="1" applyFill="1" applyAlignment="1">
      <alignment horizontal="center" vertical="center"/>
    </xf>
    <xf numFmtId="190" fontId="4" fillId="0" borderId="1" xfId="91" applyNumberFormat="1" applyFont="1" applyFill="1" applyBorder="1" applyAlignment="1">
      <alignment horizontal="center" vertical="center" wrapText="1"/>
    </xf>
    <xf numFmtId="0" fontId="1" fillId="0" borderId="1" xfId="80" applyNumberFormat="1" applyFont="1" applyFill="1" applyBorder="1" applyAlignment="1" applyProtection="1">
      <alignment horizontal="right" vertical="center"/>
    </xf>
    <xf numFmtId="0" fontId="6" fillId="0" borderId="1" xfId="8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0" fillId="0" borderId="0" xfId="0" applyFont="1" applyFill="1"/>
    <xf numFmtId="0" fontId="17" fillId="0" borderId="0" xfId="93" applyFill="1" applyAlignment="1">
      <alignment vertical="center"/>
    </xf>
    <xf numFmtId="0" fontId="17" fillId="0" borderId="0" xfId="93" applyFill="1" applyAlignment="1">
      <alignment horizontal="right" vertical="center"/>
    </xf>
    <xf numFmtId="0" fontId="0" fillId="0" borderId="0" xfId="0" applyFill="1"/>
    <xf numFmtId="0" fontId="2" fillId="0" borderId="0" xfId="93" applyFont="1" applyFill="1" applyAlignment="1">
      <alignment horizontal="center" vertical="center"/>
    </xf>
    <xf numFmtId="0" fontId="3" fillId="0" borderId="0" xfId="93" applyFont="1" applyFill="1" applyAlignment="1">
      <alignment horizontal="center" vertical="center"/>
    </xf>
    <xf numFmtId="0" fontId="1" fillId="0" borderId="0" xfId="93" applyFont="1" applyFill="1" applyAlignment="1">
      <alignment vertical="center"/>
    </xf>
    <xf numFmtId="0" fontId="1" fillId="0" borderId="0" xfId="93" applyFont="1" applyFill="1" applyAlignment="1">
      <alignment horizontal="right" vertical="center"/>
    </xf>
    <xf numFmtId="0" fontId="4" fillId="0" borderId="1" xfId="93" applyFont="1" applyFill="1" applyBorder="1" applyAlignment="1">
      <alignment horizontal="center" vertical="center"/>
    </xf>
    <xf numFmtId="0" fontId="6" fillId="0" borderId="1" xfId="93" applyFont="1" applyFill="1" applyBorder="1" applyAlignment="1">
      <alignment horizontal="left" vertical="center"/>
    </xf>
    <xf numFmtId="190" fontId="1" fillId="0" borderId="1" xfId="93" applyNumberFormat="1" applyFont="1" applyFill="1" applyBorder="1" applyAlignment="1">
      <alignment horizontal="right" vertical="center"/>
    </xf>
    <xf numFmtId="0" fontId="1" fillId="0" borderId="1" xfId="93" applyFont="1" applyFill="1" applyBorder="1" applyAlignment="1">
      <alignment horizontal="left" vertical="center"/>
    </xf>
    <xf numFmtId="3" fontId="1" fillId="0" borderId="1" xfId="93" applyNumberFormat="1" applyFont="1" applyFill="1" applyBorder="1" applyAlignment="1" applyProtection="1">
      <alignment horizontal="center" vertical="center"/>
    </xf>
    <xf numFmtId="190" fontId="1" fillId="0" borderId="1" xfId="93" applyNumberFormat="1" applyFont="1" applyFill="1" applyBorder="1" applyAlignment="1" applyProtection="1">
      <alignment horizontal="right" vertical="center"/>
    </xf>
    <xf numFmtId="190" fontId="2" fillId="0" borderId="0" xfId="0" applyNumberFormat="1" applyFont="1" applyAlignment="1" applyProtection="1">
      <alignment horizontal="center" vertical="center" wrapText="1"/>
    </xf>
    <xf numFmtId="190" fontId="3" fillId="0" borderId="0" xfId="0" applyNumberFormat="1" applyFont="1" applyAlignment="1" applyProtection="1">
      <alignment horizontal="center" vertical="center" wrapText="1"/>
    </xf>
    <xf numFmtId="190" fontId="1" fillId="2" borderId="2" xfId="0" applyNumberFormat="1" applyFont="1" applyFill="1" applyBorder="1" applyAlignment="1">
      <alignment horizontal="left" vertical="center" wrapText="1"/>
    </xf>
    <xf numFmtId="190" fontId="12" fillId="0" borderId="1" xfId="0" applyNumberFormat="1" applyFont="1" applyFill="1" applyBorder="1" applyAlignment="1">
      <alignment horizontal="center" vertical="center" wrapText="1"/>
    </xf>
    <xf numFmtId="190" fontId="12" fillId="0" borderId="1" xfId="0" applyNumberFormat="1" applyFont="1" applyFill="1" applyBorder="1" applyAlignment="1" applyProtection="1">
      <alignment horizontal="center" vertical="center" wrapText="1"/>
    </xf>
    <xf numFmtId="190" fontId="13" fillId="0" borderId="1" xfId="0" applyNumberFormat="1" applyFont="1" applyFill="1" applyBorder="1" applyAlignment="1" applyProtection="1">
      <alignment horizontal="center" vertical="center" wrapText="1"/>
    </xf>
    <xf numFmtId="190" fontId="6" fillId="0" borderId="1" xfId="0" applyNumberFormat="1" applyFont="1" applyFill="1" applyBorder="1" applyAlignment="1">
      <alignment horizontal="center" vertical="center" wrapText="1"/>
    </xf>
    <xf numFmtId="190" fontId="1" fillId="0" borderId="1" xfId="0" applyNumberFormat="1" applyFont="1" applyFill="1" applyBorder="1" applyAlignment="1" applyProtection="1">
      <alignment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3" borderId="1" xfId="0" applyNumberFormat="1" applyFont="1" applyFill="1" applyBorder="1" applyAlignment="1" applyProtection="1">
      <alignment horizontal="center" vertical="center" wrapText="1"/>
    </xf>
    <xf numFmtId="190" fontId="1" fillId="3" borderId="1" xfId="0" applyNumberFormat="1" applyFont="1" applyFill="1" applyBorder="1" applyAlignment="1">
      <alignment horizontal="center" vertical="center" wrapText="1"/>
    </xf>
    <xf numFmtId="0" fontId="18" fillId="2" borderId="0" xfId="93" applyFont="1" applyFill="1" applyAlignment="1">
      <alignment vertical="center"/>
    </xf>
    <xf numFmtId="0" fontId="19" fillId="2" borderId="0" xfId="93" applyFont="1" applyFill="1" applyAlignment="1">
      <alignment vertical="center"/>
    </xf>
    <xf numFmtId="0" fontId="20" fillId="2" borderId="0" xfId="93" applyFont="1" applyFill="1" applyAlignment="1">
      <alignment vertical="center"/>
    </xf>
    <xf numFmtId="0" fontId="20" fillId="0" borderId="0" xfId="93" applyFont="1" applyFill="1" applyAlignment="1">
      <alignment vertical="center"/>
    </xf>
    <xf numFmtId="0" fontId="17" fillId="2" borderId="0" xfId="93" applyFill="1" applyAlignment="1">
      <alignment vertical="center"/>
    </xf>
    <xf numFmtId="0" fontId="2" fillId="2" borderId="0" xfId="93" applyFont="1" applyFill="1" applyAlignment="1">
      <alignment horizontal="center" vertical="center"/>
    </xf>
    <xf numFmtId="0" fontId="3" fillId="2" borderId="0" xfId="93" applyFont="1" applyFill="1" applyAlignment="1">
      <alignment horizontal="center" vertical="center"/>
    </xf>
    <xf numFmtId="0" fontId="0" fillId="2" borderId="0" xfId="93" applyFont="1" applyFill="1" applyAlignment="1">
      <alignment vertical="center"/>
    </xf>
    <xf numFmtId="0" fontId="0" fillId="2" borderId="0" xfId="93" applyFont="1" applyFill="1" applyAlignment="1">
      <alignment horizontal="right" vertical="center"/>
    </xf>
    <xf numFmtId="0" fontId="17" fillId="2" borderId="0" xfId="93" applyFont="1" applyFill="1" applyAlignment="1">
      <alignment vertical="center"/>
    </xf>
    <xf numFmtId="0" fontId="5" fillId="2" borderId="1" xfId="93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" fontId="6" fillId="2" borderId="1" xfId="93" applyNumberFormat="1" applyFont="1" applyFill="1" applyBorder="1" applyAlignment="1" applyProtection="1">
      <alignment vertical="center"/>
    </xf>
    <xf numFmtId="1" fontId="1" fillId="2" borderId="1" xfId="93" applyNumberFormat="1" applyFont="1" applyFill="1" applyBorder="1" applyAlignment="1">
      <alignment vertical="center"/>
    </xf>
    <xf numFmtId="189" fontId="1" fillId="2" borderId="1" xfId="93" applyNumberFormat="1" applyFont="1" applyFill="1" applyBorder="1" applyAlignment="1">
      <alignment vertical="center"/>
    </xf>
    <xf numFmtId="189" fontId="1" fillId="0" borderId="1" xfId="11" applyNumberFormat="1" applyFont="1" applyFill="1" applyBorder="1" applyAlignment="1">
      <alignment vertical="center"/>
    </xf>
    <xf numFmtId="3" fontId="6" fillId="2" borderId="1" xfId="93" applyNumberFormat="1" applyFont="1" applyFill="1" applyBorder="1" applyAlignment="1" applyProtection="1">
      <alignment vertical="center" wrapText="1"/>
    </xf>
    <xf numFmtId="3" fontId="1" fillId="0" borderId="1" xfId="93" applyNumberFormat="1" applyFont="1" applyFill="1" applyBorder="1" applyAlignment="1" applyProtection="1">
      <alignment horizontal="left" vertical="center"/>
    </xf>
    <xf numFmtId="1" fontId="1" fillId="0" borderId="1" xfId="93" applyNumberFormat="1" applyFont="1" applyFill="1" applyBorder="1" applyAlignment="1">
      <alignment vertical="center"/>
    </xf>
    <xf numFmtId="3" fontId="6" fillId="0" borderId="1" xfId="93" applyNumberFormat="1" applyFont="1" applyFill="1" applyBorder="1" applyAlignment="1" applyProtection="1">
      <alignment horizontal="left" vertical="center"/>
    </xf>
    <xf numFmtId="3" fontId="1" fillId="2" borderId="1" xfId="93" applyNumberFormat="1" applyFont="1" applyFill="1" applyBorder="1" applyAlignment="1" applyProtection="1">
      <alignment vertical="center"/>
    </xf>
    <xf numFmtId="3" fontId="6" fillId="0" borderId="1" xfId="93" applyNumberFormat="1" applyFont="1" applyFill="1" applyBorder="1" applyAlignment="1" applyProtection="1">
      <alignment vertical="center"/>
    </xf>
    <xf numFmtId="3" fontId="1" fillId="0" borderId="1" xfId="93" applyNumberFormat="1" applyFont="1" applyFill="1" applyBorder="1" applyAlignment="1" applyProtection="1">
      <alignment vertical="center"/>
    </xf>
    <xf numFmtId="0" fontId="1" fillId="0" borderId="1" xfId="93" applyFont="1" applyBorder="1" applyAlignment="1">
      <alignment horizontal="left" vertical="center"/>
    </xf>
    <xf numFmtId="3" fontId="1" fillId="2" borderId="1" xfId="93" applyNumberFormat="1" applyFont="1" applyFill="1" applyBorder="1" applyAlignment="1" applyProtection="1">
      <alignment vertical="center" wrapText="1"/>
    </xf>
    <xf numFmtId="0" fontId="6" fillId="2" borderId="1" xfId="93" applyFont="1" applyFill="1" applyBorder="1" applyAlignment="1">
      <alignment horizontal="center" vertical="center"/>
    </xf>
    <xf numFmtId="0" fontId="12" fillId="2" borderId="1" xfId="93" applyFont="1" applyFill="1" applyBorder="1" applyAlignment="1">
      <alignment horizontal="distributed" vertical="center"/>
    </xf>
    <xf numFmtId="0" fontId="1" fillId="2" borderId="1" xfId="93" applyFont="1" applyFill="1" applyBorder="1" applyAlignment="1">
      <alignment vertical="center"/>
    </xf>
    <xf numFmtId="0" fontId="1" fillId="0" borderId="1" xfId="93" applyFont="1" applyFill="1" applyBorder="1" applyAlignment="1">
      <alignment vertical="center"/>
    </xf>
    <xf numFmtId="189" fontId="1" fillId="0" borderId="1" xfId="93" applyNumberFormat="1" applyFont="1" applyFill="1" applyBorder="1" applyAlignment="1">
      <alignment vertical="center"/>
    </xf>
    <xf numFmtId="0" fontId="1" fillId="2" borderId="1" xfId="93" applyFont="1" applyFill="1" applyBorder="1" applyAlignment="1">
      <alignment horizontal="center" vertical="center"/>
    </xf>
    <xf numFmtId="1" fontId="20" fillId="2" borderId="0" xfId="93" applyNumberFormat="1" applyFont="1" applyFill="1" applyAlignment="1">
      <alignment vertical="center"/>
    </xf>
    <xf numFmtId="0" fontId="17" fillId="0" borderId="0" xfId="93" applyFont="1" applyFill="1" applyAlignment="1">
      <alignment vertical="center"/>
    </xf>
    <xf numFmtId="0" fontId="5" fillId="0" borderId="1" xfId="93" applyFont="1" applyFill="1" applyBorder="1" applyAlignment="1">
      <alignment horizontal="center" vertical="center"/>
    </xf>
    <xf numFmtId="0" fontId="9" fillId="0" borderId="0" xfId="93" applyFont="1" applyFill="1" applyAlignment="1">
      <alignment vertical="center"/>
    </xf>
    <xf numFmtId="4" fontId="20" fillId="0" borderId="0" xfId="93" applyNumberFormat="1" applyFont="1" applyFill="1" applyAlignment="1">
      <alignment vertical="center"/>
    </xf>
    <xf numFmtId="3" fontId="20" fillId="0" borderId="0" xfId="93" applyNumberFormat="1" applyFont="1" applyFill="1" applyAlignment="1">
      <alignment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3" fontId="1" fillId="0" borderId="0" xfId="93" applyNumberFormat="1" applyFont="1" applyFill="1" applyAlignment="1">
      <alignment vertical="center"/>
    </xf>
    <xf numFmtId="0" fontId="6" fillId="0" borderId="1" xfId="93" applyFont="1" applyFill="1" applyBorder="1" applyAlignment="1">
      <alignment horizontal="center" vertical="center"/>
    </xf>
    <xf numFmtId="3" fontId="1" fillId="2" borderId="0" xfId="93" applyNumberFormat="1" applyFont="1" applyFill="1" applyBorder="1" applyAlignment="1" applyProtection="1">
      <alignment vertical="center"/>
    </xf>
    <xf numFmtId="0" fontId="1" fillId="2" borderId="0" xfId="93" applyFont="1" applyFill="1" applyAlignment="1">
      <alignment horizontal="right" vertical="center"/>
    </xf>
    <xf numFmtId="191" fontId="20" fillId="2" borderId="0" xfId="93" applyNumberFormat="1" applyFont="1" applyFill="1" applyAlignment="1">
      <alignment vertical="center"/>
    </xf>
    <xf numFmtId="0" fontId="19" fillId="2" borderId="0" xfId="93" applyFont="1" applyFill="1" applyAlignment="1">
      <alignment horizontal="right" vertical="center"/>
    </xf>
    <xf numFmtId="190" fontId="1" fillId="2" borderId="1" xfId="93" applyNumberFormat="1" applyFont="1" applyFill="1" applyBorder="1" applyAlignment="1">
      <alignment vertical="center"/>
    </xf>
    <xf numFmtId="190" fontId="6" fillId="2" borderId="1" xfId="93" applyNumberFormat="1" applyFont="1" applyFill="1" applyBorder="1" applyAlignment="1">
      <alignment vertical="center"/>
    </xf>
    <xf numFmtId="189" fontId="1" fillId="2" borderId="1" xfId="11" applyNumberFormat="1" applyFont="1" applyFill="1" applyBorder="1" applyAlignment="1">
      <alignment vertical="center"/>
    </xf>
    <xf numFmtId="3" fontId="20" fillId="2" borderId="0" xfId="93" applyNumberFormat="1" applyFont="1" applyFill="1" applyAlignment="1">
      <alignment vertical="center"/>
    </xf>
    <xf numFmtId="192" fontId="1" fillId="2" borderId="1" xfId="93" applyNumberFormat="1" applyFont="1" applyFill="1" applyBorder="1" applyAlignment="1">
      <alignment vertical="center"/>
    </xf>
    <xf numFmtId="0" fontId="1" fillId="2" borderId="1" xfId="93" applyFont="1" applyFill="1" applyBorder="1" applyAlignment="1">
      <alignment horizontal="distributed" vertical="center"/>
    </xf>
    <xf numFmtId="0" fontId="9" fillId="2" borderId="0" xfId="93" applyFont="1" applyFill="1" applyBorder="1" applyAlignment="1">
      <alignment horizontal="left" vertical="center" wrapText="1"/>
    </xf>
    <xf numFmtId="58" fontId="19" fillId="2" borderId="0" xfId="93" applyNumberFormat="1" applyFont="1" applyFill="1" applyAlignment="1">
      <alignment vertical="center"/>
    </xf>
    <xf numFmtId="3" fontId="1" fillId="2" borderId="0" xfId="93" applyNumberFormat="1" applyFont="1" applyFill="1" applyAlignment="1">
      <alignment vertical="center"/>
    </xf>
    <xf numFmtId="0" fontId="1" fillId="2" borderId="0" xfId="93" applyFont="1" applyFill="1" applyAlignment="1">
      <alignment vertical="center"/>
    </xf>
    <xf numFmtId="190" fontId="20" fillId="2" borderId="0" xfId="93" applyNumberFormat="1" applyFont="1" applyFill="1" applyAlignment="1">
      <alignment vertical="center"/>
    </xf>
    <xf numFmtId="0" fontId="18" fillId="0" borderId="0" xfId="93" applyFont="1" applyFill="1" applyAlignment="1">
      <alignment vertical="center"/>
    </xf>
    <xf numFmtId="0" fontId="19" fillId="0" borderId="0" xfId="93" applyFont="1" applyFill="1" applyAlignment="1">
      <alignment vertical="center"/>
    </xf>
    <xf numFmtId="3" fontId="1" fillId="0" borderId="0" xfId="93" applyNumberFormat="1" applyFont="1" applyFill="1" applyBorder="1" applyAlignment="1" applyProtection="1">
      <alignment vertical="center"/>
    </xf>
    <xf numFmtId="193" fontId="20" fillId="0" borderId="0" xfId="93" applyNumberFormat="1" applyFont="1" applyFill="1" applyAlignment="1">
      <alignment vertical="center"/>
    </xf>
    <xf numFmtId="0" fontId="0" fillId="0" borderId="0" xfId="93" applyFont="1" applyFill="1" applyAlignment="1">
      <alignment vertical="center"/>
    </xf>
    <xf numFmtId="0" fontId="1" fillId="0" borderId="2" xfId="93" applyFont="1" applyFill="1" applyBorder="1" applyAlignment="1">
      <alignment horizontal="right" vertical="center"/>
    </xf>
    <xf numFmtId="188" fontId="1" fillId="0" borderId="1" xfId="93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88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7" fillId="2" borderId="0" xfId="93" applyFont="1" applyFill="1" applyAlignment="1">
      <alignment vertical="center"/>
    </xf>
    <xf numFmtId="0" fontId="9" fillId="2" borderId="0" xfId="93" applyFont="1" applyFill="1" applyAlignment="1">
      <alignment vertical="center"/>
    </xf>
    <xf numFmtId="0" fontId="16" fillId="2" borderId="0" xfId="93" applyFont="1" applyFill="1" applyAlignment="1">
      <alignment vertical="center"/>
    </xf>
    <xf numFmtId="0" fontId="9" fillId="2" borderId="0" xfId="93" applyFont="1" applyFill="1" applyAlignment="1">
      <alignment horizontal="left" vertical="center"/>
    </xf>
    <xf numFmtId="188" fontId="1" fillId="2" borderId="0" xfId="93" applyNumberFormat="1" applyFont="1" applyFill="1" applyAlignment="1">
      <alignment vertical="center"/>
    </xf>
    <xf numFmtId="0" fontId="4" fillId="2" borderId="1" xfId="93" applyFont="1" applyFill="1" applyBorder="1" applyAlignment="1">
      <alignment horizontal="distributed" vertical="center"/>
    </xf>
    <xf numFmtId="0" fontId="6" fillId="2" borderId="1" xfId="96" applyFont="1" applyFill="1" applyBorder="1" applyAlignment="1">
      <alignment horizontal="left" vertical="center"/>
    </xf>
    <xf numFmtId="188" fontId="1" fillId="2" borderId="1" xfId="93" applyNumberFormat="1" applyFont="1" applyFill="1" applyBorder="1" applyAlignment="1">
      <alignment vertical="center"/>
    </xf>
    <xf numFmtId="189" fontId="1" fillId="2" borderId="1" xfId="11" applyNumberFormat="1" applyFont="1" applyFill="1" applyBorder="1" applyAlignment="1">
      <alignment horizontal="right" vertical="center"/>
    </xf>
    <xf numFmtId="0" fontId="6" fillId="0" borderId="1" xfId="93" applyFont="1" applyFill="1" applyBorder="1" applyAlignment="1">
      <alignment vertical="center"/>
    </xf>
    <xf numFmtId="188" fontId="1" fillId="0" borderId="1" xfId="93" applyNumberFormat="1" applyFont="1" applyFill="1" applyBorder="1" applyAlignment="1">
      <alignment vertical="center"/>
    </xf>
    <xf numFmtId="188" fontId="8" fillId="0" borderId="1" xfId="93" applyNumberFormat="1" applyFont="1" applyFill="1" applyBorder="1" applyAlignment="1">
      <alignment vertical="center"/>
    </xf>
    <xf numFmtId="0" fontId="1" fillId="2" borderId="1" xfId="96" applyFont="1" applyFill="1" applyBorder="1" applyAlignment="1">
      <alignment horizontal="right" vertical="center"/>
    </xf>
    <xf numFmtId="0" fontId="16" fillId="2" borderId="1" xfId="93" applyFont="1" applyFill="1" applyBorder="1" applyAlignment="1">
      <alignment vertical="center"/>
    </xf>
    <xf numFmtId="0" fontId="9" fillId="2" borderId="1" xfId="93" applyFont="1" applyFill="1" applyBorder="1" applyAlignment="1">
      <alignment vertical="center"/>
    </xf>
    <xf numFmtId="0" fontId="1" fillId="2" borderId="1" xfId="96" applyFont="1" applyFill="1" applyBorder="1">
      <alignment vertical="center"/>
    </xf>
    <xf numFmtId="0" fontId="6" fillId="2" borderId="1" xfId="96" applyFont="1" applyFill="1" applyBorder="1">
      <alignment vertical="center"/>
    </xf>
    <xf numFmtId="0" fontId="1" fillId="0" borderId="1" xfId="96" applyFont="1" applyFill="1" applyBorder="1">
      <alignment vertical="center"/>
    </xf>
    <xf numFmtId="0" fontId="1" fillId="2" borderId="1" xfId="96" applyFont="1" applyFill="1" applyBorder="1" applyAlignment="1">
      <alignment horizontal="center" vertical="center"/>
    </xf>
    <xf numFmtId="188" fontId="1" fillId="2" borderId="0" xfId="93" applyNumberFormat="1" applyFont="1" applyFill="1" applyAlignment="1">
      <alignment horizontal="right" vertical="center"/>
    </xf>
    <xf numFmtId="0" fontId="4" fillId="2" borderId="1" xfId="93" applyFont="1" applyFill="1" applyBorder="1" applyAlignment="1">
      <alignment horizontal="center" vertical="center"/>
    </xf>
    <xf numFmtId="0" fontId="28" fillId="2" borderId="1" xfId="96" applyFont="1" applyFill="1" applyBorder="1" applyAlignment="1">
      <alignment vertical="center" wrapText="1"/>
    </xf>
    <xf numFmtId="188" fontId="28" fillId="2" borderId="1" xfId="93" applyNumberFormat="1" applyFont="1" applyFill="1" applyBorder="1" applyAlignment="1">
      <alignment horizontal="left" vertical="center"/>
    </xf>
    <xf numFmtId="0" fontId="28" fillId="2" borderId="1" xfId="93" applyFont="1" applyFill="1" applyBorder="1" applyAlignment="1">
      <alignment horizontal="left" vertical="center"/>
    </xf>
    <xf numFmtId="0" fontId="8" fillId="0" borderId="1" xfId="93" applyFont="1" applyFill="1" applyBorder="1" applyAlignment="1">
      <alignment horizontal="left" vertical="center" wrapText="1"/>
    </xf>
    <xf numFmtId="0" fontId="9" fillId="2" borderId="1" xfId="93" applyFont="1" applyFill="1" applyBorder="1" applyAlignment="1">
      <alignment horizontal="left" vertical="center"/>
    </xf>
    <xf numFmtId="0" fontId="27" fillId="0" borderId="0" xfId="93" applyFont="1" applyFill="1" applyAlignment="1">
      <alignment vertical="center"/>
    </xf>
    <xf numFmtId="191" fontId="1" fillId="0" borderId="0" xfId="93" applyNumberFormat="1" applyFont="1" applyFill="1" applyAlignment="1">
      <alignment vertical="center"/>
    </xf>
    <xf numFmtId="0" fontId="4" fillId="0" borderId="1" xfId="93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88" fontId="9" fillId="0" borderId="0" xfId="93" applyNumberFormat="1" applyFont="1" applyFill="1" applyAlignment="1">
      <alignment vertical="center"/>
    </xf>
    <xf numFmtId="0" fontId="29" fillId="0" borderId="0" xfId="0" applyFont="1" applyFill="1"/>
    <xf numFmtId="0" fontId="0" fillId="2" borderId="0" xfId="0" applyFill="1"/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188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188" fontId="1" fillId="2" borderId="1" xfId="0" applyNumberFormat="1" applyFont="1" applyFill="1" applyBorder="1" applyAlignment="1">
      <alignment horizontal="right" vertical="center"/>
    </xf>
    <xf numFmtId="0" fontId="6" fillId="0" borderId="1" xfId="90" applyFont="1" applyFill="1" applyBorder="1" applyAlignment="1">
      <alignment vertical="center" shrinkToFit="1"/>
    </xf>
    <xf numFmtId="0" fontId="1" fillId="0" borderId="1" xfId="90" applyFont="1" applyFill="1" applyBorder="1" applyAlignment="1">
      <alignment vertical="center" shrinkToFit="1"/>
    </xf>
    <xf numFmtId="1" fontId="30" fillId="0" borderId="1" xfId="0" applyNumberFormat="1" applyFont="1" applyFill="1" applyBorder="1" applyAlignment="1" applyProtection="1">
      <alignment vertical="center"/>
      <protection locked="0"/>
    </xf>
    <xf numFmtId="0" fontId="30" fillId="0" borderId="1" xfId="0" applyNumberFormat="1" applyFont="1" applyFill="1" applyBorder="1" applyAlignment="1" applyProtection="1">
      <alignment vertical="center"/>
      <protection locked="0"/>
    </xf>
    <xf numFmtId="3" fontId="30" fillId="0" borderId="1" xfId="0" applyNumberFormat="1" applyFont="1" applyFill="1" applyBorder="1" applyAlignment="1" applyProtection="1">
      <alignment vertical="center"/>
    </xf>
    <xf numFmtId="0" fontId="1" fillId="0" borderId="1" xfId="94" applyFont="1" applyFill="1" applyBorder="1" applyAlignment="1">
      <alignment vertical="center" shrinkToFit="1"/>
    </xf>
    <xf numFmtId="0" fontId="6" fillId="0" borderId="1" xfId="94" applyFont="1" applyFill="1" applyBorder="1" applyAlignment="1">
      <alignment vertical="center" shrinkToFit="1"/>
    </xf>
    <xf numFmtId="193" fontId="17" fillId="0" borderId="5" xfId="89" applyNumberFormat="1" applyFont="1" applyFill="1" applyBorder="1" applyProtection="1">
      <protection locked="0"/>
    </xf>
    <xf numFmtId="0" fontId="1" fillId="0" borderId="1" xfId="94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190" fontId="1" fillId="0" borderId="1" xfId="8" applyNumberFormat="1" applyFont="1" applyFill="1" applyBorder="1" applyAlignment="1">
      <alignment horizontal="right" vertical="center"/>
    </xf>
    <xf numFmtId="3" fontId="0" fillId="0" borderId="0" xfId="0" applyNumberFormat="1" applyFill="1"/>
    <xf numFmtId="190" fontId="0" fillId="0" borderId="0" xfId="0" applyNumberFormat="1" applyFill="1"/>
    <xf numFmtId="190" fontId="0" fillId="0" borderId="1" xfId="8" applyNumberFormat="1" applyFont="1" applyFill="1" applyBorder="1" applyAlignment="1">
      <alignment horizontal="right" vertical="center"/>
    </xf>
    <xf numFmtId="0" fontId="1" fillId="0" borderId="1" xfId="8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</cellXfs>
  <cellStyles count="11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Currency_1995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Calc Currency (0)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Currency [0]" xfId="31"/>
    <cellStyle name="20% - 强调文字颜色 6" xfId="32" builtinId="50"/>
    <cellStyle name="链接单元格" xfId="33" builtinId="24"/>
    <cellStyle name="汇总" xfId="34" builtinId="25"/>
    <cellStyle name="好" xfId="35" builtinId="26"/>
    <cellStyle name="适中" xfId="36" builtinId="28"/>
    <cellStyle name="HEADING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no dec" xfId="46"/>
    <cellStyle name="HEADING1" xfId="47"/>
    <cellStyle name="20% - 强调文字颜色 4" xfId="48" builtinId="42"/>
    <cellStyle name="40% - 强调文字颜色 4" xfId="49" builtinId="43"/>
    <cellStyle name="强调文字颜色 5" xfId="50" builtinId="45"/>
    <cellStyle name="常规_2016年人大预算表（一般公共预算表1-9）20151201" xfId="51"/>
    <cellStyle name="常规 2 2" xfId="52"/>
    <cellStyle name="Comma_1995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Comma [0]" xfId="59"/>
    <cellStyle name="comma zerodec" xfId="60"/>
    <cellStyle name="常规 13" xfId="61"/>
    <cellStyle name="Currency1" xfId="62"/>
    <cellStyle name="Date" xfId="63"/>
    <cellStyle name="Dollar (zero dec)" xfId="64"/>
    <cellStyle name="Fixed" xfId="65"/>
    <cellStyle name="Header1" xfId="66"/>
    <cellStyle name="Header2" xfId="67"/>
    <cellStyle name="Header2 2" xfId="68"/>
    <cellStyle name="Norma,_laroux_4_营业在建 (2)_E21" xfId="69"/>
    <cellStyle name="Normal_#10-Headcount" xfId="70"/>
    <cellStyle name="Percent_laroux" xfId="71"/>
    <cellStyle name="Total" xfId="72"/>
    <cellStyle name="百分比 2" xfId="73"/>
    <cellStyle name="千位[0]_，" xfId="74"/>
    <cellStyle name="表标题" xfId="75"/>
    <cellStyle name="常规 13 2" xfId="76"/>
    <cellStyle name="常规 13 2 2" xfId="77"/>
    <cellStyle name="常规 2" xfId="78"/>
    <cellStyle name="常规 2 2 2" xfId="79"/>
    <cellStyle name="常规 3" xfId="80"/>
    <cellStyle name="常规 3 2" xfId="81"/>
    <cellStyle name="常规 3 2 2" xfId="82"/>
    <cellStyle name="常规 4" xfId="83"/>
    <cellStyle name="常规 5" xfId="84"/>
    <cellStyle name="常规 6 2" xfId="85"/>
    <cellStyle name="常规 7" xfId="86"/>
    <cellStyle name="常规 7 2" xfId="87"/>
    <cellStyle name="常规 8" xfId="88"/>
    <cellStyle name="常规_04年终结算表" xfId="89"/>
    <cellStyle name="常规_2003年省级调整预算相关表" xfId="90"/>
    <cellStyle name="常规_2016年全省国有资本经营收入预算表" xfId="91"/>
    <cellStyle name="常规_2016年省级国有资本经营支出预算表" xfId="92"/>
    <cellStyle name="常规_21湖北省2015年地方财政预算表（20150331报部）" xfId="93"/>
    <cellStyle name="常规_Sheet20" xfId="94"/>
    <cellStyle name="常规_Y4-2016年社会保险基金预算" xfId="95"/>
    <cellStyle name="常规_附件：行政一处报表" xfId="96"/>
    <cellStyle name="分级显示行_1_13区汇总" xfId="97"/>
    <cellStyle name="归盒啦_95" xfId="98"/>
    <cellStyle name="后继超链接" xfId="99"/>
    <cellStyle name="霓付 [0]_95" xfId="100"/>
    <cellStyle name="霓付_95" xfId="101"/>
    <cellStyle name="烹拳 [0]_95" xfId="102"/>
    <cellStyle name="烹拳_95" xfId="103"/>
    <cellStyle name="普通_“三部” (2)" xfId="104"/>
    <cellStyle name="千分位[0]_F01-1" xfId="105"/>
    <cellStyle name="千分位_97-917" xfId="106"/>
    <cellStyle name="千位_，" xfId="107"/>
    <cellStyle name="千位分隔 2" xfId="108"/>
    <cellStyle name="千位分隔_2016年人大预算表（一般公共预算表1-9）20151201" xfId="109"/>
    <cellStyle name="千位分隔_Y4-2016年社会保险基金预算" xfId="110"/>
    <cellStyle name="钎霖_4岿角利" xfId="111"/>
    <cellStyle name="数字" xfId="112"/>
    <cellStyle name="未定义" xfId="113"/>
    <cellStyle name="小数" xfId="114"/>
    <cellStyle name="样式 1" xfId="1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4.xml"/><Relationship Id="rId27" Type="http://schemas.openxmlformats.org/officeDocument/2006/relationships/externalLink" Target="externalLinks/externalLink3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 refersTo="=#REF!"/>
      <definedName name="BM8_SelectZBM.BM8_ZBMminusOption" refersTo="=#REF!"/>
      <definedName name="BM8_SelectZBM.BM8_ZBMSumOption" refersTo="=#REF!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 refersTo="=#REF!"/>
      <definedName name="BM8_SelectZBM.BM8_ZBMminusOption" refersTo="=#REF!"/>
      <definedName name="BM8_SelectZBM.BM8_ZBMSumOption" refersTo="=#REF!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4"/>
  <sheetViews>
    <sheetView workbookViewId="0">
      <selection activeCell="B10" sqref="B10"/>
    </sheetView>
  </sheetViews>
  <sheetFormatPr defaultColWidth="9" defaultRowHeight="13.5" outlineLevelCol="1"/>
  <cols>
    <col min="1" max="1" width="13.375" customWidth="1"/>
    <col min="2" max="2" width="68.75" customWidth="1"/>
  </cols>
  <sheetData>
    <row r="1" ht="36" customHeight="1" spans="2:2">
      <c r="B1" s="267" t="s">
        <v>0</v>
      </c>
    </row>
    <row r="2" ht="28.5" customHeight="1" spans="2:2">
      <c r="B2" s="268" t="s">
        <v>1</v>
      </c>
    </row>
    <row r="3" ht="28.5" customHeight="1" spans="2:2">
      <c r="B3" s="268" t="s">
        <v>2</v>
      </c>
    </row>
    <row r="4" ht="28.5" customHeight="1" spans="2:2">
      <c r="B4" s="268" t="s">
        <v>3</v>
      </c>
    </row>
    <row r="5" ht="28.5" customHeight="1" spans="2:2">
      <c r="B5" s="268" t="s">
        <v>4</v>
      </c>
    </row>
    <row r="6" ht="28.5" customHeight="1" spans="2:2">
      <c r="B6" s="268" t="s">
        <v>5</v>
      </c>
    </row>
    <row r="7" ht="28.5" customHeight="1" spans="2:2">
      <c r="B7" s="268" t="s">
        <v>6</v>
      </c>
    </row>
    <row r="8" ht="28.5" customHeight="1" spans="2:2">
      <c r="B8" s="268" t="s">
        <v>7</v>
      </c>
    </row>
    <row r="9" ht="28.5" customHeight="1" spans="2:2">
      <c r="B9" s="268" t="s">
        <v>8</v>
      </c>
    </row>
    <row r="10" ht="28.5" customHeight="1" spans="2:2">
      <c r="B10" s="268" t="s">
        <v>9</v>
      </c>
    </row>
    <row r="11" ht="28.5" customHeight="1" spans="2:2">
      <c r="B11" s="268" t="s">
        <v>10</v>
      </c>
    </row>
    <row r="12" ht="28.5" customHeight="1" spans="2:2">
      <c r="B12" s="268" t="s">
        <v>11</v>
      </c>
    </row>
    <row r="13" ht="28.5" customHeight="1" spans="2:2">
      <c r="B13" s="268" t="s">
        <v>12</v>
      </c>
    </row>
    <row r="14" ht="28.5" customHeight="1" spans="2:2">
      <c r="B14" s="268" t="s">
        <v>13</v>
      </c>
    </row>
    <row r="15" ht="28.5" customHeight="1" spans="2:2">
      <c r="B15" s="268" t="s">
        <v>14</v>
      </c>
    </row>
    <row r="16" ht="28.5" customHeight="1" spans="2:2">
      <c r="B16" s="268" t="s">
        <v>15</v>
      </c>
    </row>
    <row r="17" ht="28.5" customHeight="1" spans="2:2">
      <c r="B17" s="268" t="s">
        <v>16</v>
      </c>
    </row>
    <row r="18" ht="28.5" customHeight="1" spans="2:2">
      <c r="B18" s="268" t="s">
        <v>17</v>
      </c>
    </row>
    <row r="19" ht="28.5" customHeight="1" spans="2:2">
      <c r="B19" s="268" t="s">
        <v>18</v>
      </c>
    </row>
    <row r="20" ht="28.5" customHeight="1" spans="2:2">
      <c r="B20" s="268" t="s">
        <v>19</v>
      </c>
    </row>
    <row r="21" ht="28.5" customHeight="1" spans="2:2">
      <c r="B21" s="268" t="s">
        <v>20</v>
      </c>
    </row>
    <row r="22" ht="28.5" customHeight="1" spans="2:2">
      <c r="B22" s="268" t="s">
        <v>21</v>
      </c>
    </row>
    <row r="23" ht="28.5" customHeight="1" spans="2:2">
      <c r="B23" s="269" t="s">
        <v>22</v>
      </c>
    </row>
    <row r="24" ht="28.5" customHeight="1" spans="2:2">
      <c r="B24" s="268" t="s">
        <v>23</v>
      </c>
    </row>
  </sheetData>
  <pageMargins left="0.707638888888889" right="0.707638888888889" top="0.747916666666667" bottom="0.747916666666667" header="0.313888888888889" footer="0.313888888888889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5.75" outlineLevelCol="7"/>
  <cols>
    <col min="1" max="1" width="43.125" style="102" customWidth="1"/>
    <col min="2" max="2" width="15.625" style="102" customWidth="1"/>
    <col min="3" max="3" width="15.875" style="102" customWidth="1"/>
    <col min="4" max="4" width="13.25" style="102" customWidth="1"/>
    <col min="5" max="5" width="12.5" style="102" hidden="1" customWidth="1"/>
    <col min="6" max="6" width="13.875" style="102" hidden="1" customWidth="1"/>
    <col min="7" max="7" width="13.375" style="102" hidden="1" customWidth="1"/>
    <col min="8" max="8" width="13.25" style="102" hidden="1" customWidth="1"/>
    <col min="9" max="16384" width="9" style="102"/>
  </cols>
  <sheetData>
    <row r="1" ht="21" customHeight="1" spans="1:8">
      <c r="A1" s="105" t="s">
        <v>272</v>
      </c>
      <c r="B1" s="106"/>
      <c r="C1" s="106"/>
      <c r="D1" s="106"/>
      <c r="E1" s="159"/>
      <c r="F1" s="159"/>
      <c r="G1" s="159"/>
      <c r="H1" s="159"/>
    </row>
    <row r="2" s="129" customFormat="1" ht="18" customHeight="1" spans="1:4">
      <c r="A2" s="107" t="s">
        <v>273</v>
      </c>
      <c r="B2" s="108"/>
      <c r="C2" s="108"/>
      <c r="D2" s="108" t="s">
        <v>26</v>
      </c>
    </row>
    <row r="3" ht="21" customHeight="1" spans="1:8">
      <c r="A3" s="160" t="s">
        <v>274</v>
      </c>
      <c r="B3" s="32" t="s">
        <v>28</v>
      </c>
      <c r="C3" s="32" t="s">
        <v>29</v>
      </c>
      <c r="D3" s="33" t="s">
        <v>30</v>
      </c>
      <c r="E3" s="161" t="s">
        <v>275</v>
      </c>
      <c r="F3" s="159" t="s">
        <v>276</v>
      </c>
      <c r="G3" s="159"/>
      <c r="H3" s="159"/>
    </row>
    <row r="4" s="129" customFormat="1" ht="18" customHeight="1" spans="1:8">
      <c r="A4" s="149" t="s">
        <v>228</v>
      </c>
      <c r="B4" s="145"/>
      <c r="C4" s="145">
        <v>0</v>
      </c>
      <c r="D4" s="142"/>
      <c r="E4" s="162">
        <v>9240</v>
      </c>
      <c r="F4" s="163">
        <v>17653</v>
      </c>
      <c r="G4" s="164" t="s">
        <v>141</v>
      </c>
      <c r="H4" s="165">
        <v>0</v>
      </c>
    </row>
    <row r="5" s="129" customFormat="1" ht="18" customHeight="1" spans="1:8">
      <c r="A5" s="149" t="s">
        <v>277</v>
      </c>
      <c r="B5" s="145"/>
      <c r="C5" s="145">
        <v>40</v>
      </c>
      <c r="D5" s="142"/>
      <c r="E5" s="162">
        <v>138364</v>
      </c>
      <c r="F5" s="163">
        <v>185012</v>
      </c>
      <c r="G5" s="164" t="s">
        <v>143</v>
      </c>
      <c r="H5" s="165">
        <v>9240</v>
      </c>
    </row>
    <row r="6" s="129" customFormat="1" ht="18" customHeight="1" spans="1:8">
      <c r="A6" s="149" t="s">
        <v>230</v>
      </c>
      <c r="B6" s="145"/>
      <c r="C6" s="145">
        <v>62</v>
      </c>
      <c r="D6" s="142"/>
      <c r="F6" s="163">
        <v>150</v>
      </c>
      <c r="G6" s="164" t="s">
        <v>145</v>
      </c>
      <c r="H6" s="165">
        <v>138364</v>
      </c>
    </row>
    <row r="7" s="129" customFormat="1" ht="18" customHeight="1" spans="1:8">
      <c r="A7" s="148" t="s">
        <v>232</v>
      </c>
      <c r="B7" s="145"/>
      <c r="C7" s="145">
        <v>0</v>
      </c>
      <c r="D7" s="142"/>
      <c r="E7" s="162">
        <v>18609575</v>
      </c>
      <c r="F7" s="163">
        <v>17757749</v>
      </c>
      <c r="G7" s="164" t="s">
        <v>149</v>
      </c>
      <c r="H7" s="165">
        <v>0</v>
      </c>
    </row>
    <row r="8" s="129" customFormat="1" ht="18" customHeight="1" spans="1:8">
      <c r="A8" s="148" t="s">
        <v>233</v>
      </c>
      <c r="B8" s="145">
        <v>70000</v>
      </c>
      <c r="C8" s="145">
        <v>5675</v>
      </c>
      <c r="D8" s="142">
        <f>C8/B8</f>
        <v>0.0810714285714286</v>
      </c>
      <c r="E8" s="162">
        <v>88946</v>
      </c>
      <c r="F8" s="166">
        <v>228975</v>
      </c>
      <c r="G8" s="164" t="s">
        <v>151</v>
      </c>
      <c r="H8" s="165">
        <v>18609575</v>
      </c>
    </row>
    <row r="9" s="129" customFormat="1" ht="18" customHeight="1" spans="1:8">
      <c r="A9" s="148" t="s">
        <v>234</v>
      </c>
      <c r="B9" s="145"/>
      <c r="C9" s="145">
        <v>1486</v>
      </c>
      <c r="D9" s="142"/>
      <c r="E9" s="162">
        <v>1223648</v>
      </c>
      <c r="F9" s="163">
        <v>1226115</v>
      </c>
      <c r="G9" s="164" t="s">
        <v>153</v>
      </c>
      <c r="H9" s="165">
        <v>88946</v>
      </c>
    </row>
    <row r="10" s="129" customFormat="1" ht="18" customHeight="1" spans="1:8">
      <c r="A10" s="144" t="s">
        <v>235</v>
      </c>
      <c r="B10" s="145"/>
      <c r="C10" s="145">
        <v>0</v>
      </c>
      <c r="D10" s="142"/>
      <c r="E10" s="162">
        <v>17664</v>
      </c>
      <c r="F10" s="163">
        <v>30216</v>
      </c>
      <c r="G10" s="164" t="s">
        <v>155</v>
      </c>
      <c r="H10" s="165">
        <v>1223648</v>
      </c>
    </row>
    <row r="11" s="129" customFormat="1" ht="18" customHeight="1" spans="1:8">
      <c r="A11" s="144" t="s">
        <v>236</v>
      </c>
      <c r="B11" s="145"/>
      <c r="C11" s="145">
        <v>0</v>
      </c>
      <c r="D11" s="142"/>
      <c r="E11" s="162">
        <v>4317</v>
      </c>
      <c r="F11" s="163">
        <v>1857</v>
      </c>
      <c r="G11" s="164" t="s">
        <v>157</v>
      </c>
      <c r="H11" s="165">
        <v>17664</v>
      </c>
    </row>
    <row r="12" s="129" customFormat="1" ht="18" customHeight="1" spans="1:8">
      <c r="A12" s="144" t="s">
        <v>242</v>
      </c>
      <c r="B12" s="145"/>
      <c r="C12" s="145">
        <v>717</v>
      </c>
      <c r="D12" s="142"/>
      <c r="E12" s="162">
        <v>213085</v>
      </c>
      <c r="F12" s="163">
        <v>594707</v>
      </c>
      <c r="G12" s="164" t="s">
        <v>159</v>
      </c>
      <c r="H12" s="165">
        <v>4317</v>
      </c>
    </row>
    <row r="13" s="129" customFormat="1" ht="18" customHeight="1" spans="1:8">
      <c r="A13" s="144" t="s">
        <v>278</v>
      </c>
      <c r="B13" s="145"/>
      <c r="C13" s="145">
        <v>0</v>
      </c>
      <c r="D13" s="142"/>
      <c r="E13" s="162">
        <v>315842</v>
      </c>
      <c r="F13" s="163"/>
      <c r="G13" s="164" t="s">
        <v>161</v>
      </c>
      <c r="H13" s="165">
        <v>0</v>
      </c>
    </row>
    <row r="14" s="129" customFormat="1" ht="18" customHeight="1" spans="1:8">
      <c r="A14" s="144" t="s">
        <v>279</v>
      </c>
      <c r="B14" s="145"/>
      <c r="C14" s="145">
        <v>0</v>
      </c>
      <c r="D14" s="142"/>
      <c r="E14" s="162">
        <v>189</v>
      </c>
      <c r="F14" s="163"/>
      <c r="G14" s="164" t="s">
        <v>280</v>
      </c>
      <c r="H14" s="165">
        <v>213085</v>
      </c>
    </row>
    <row r="15" s="129" customFormat="1" ht="18" customHeight="1" spans="1:8">
      <c r="A15" s="112"/>
      <c r="B15" s="145"/>
      <c r="C15" s="145"/>
      <c r="D15" s="142"/>
      <c r="G15" s="164" t="s">
        <v>281</v>
      </c>
      <c r="H15" s="165">
        <v>315842</v>
      </c>
    </row>
    <row r="16" s="129" customFormat="1" ht="18" customHeight="1" spans="1:8">
      <c r="A16" s="167" t="s">
        <v>175</v>
      </c>
      <c r="B16" s="145">
        <f>SUM(B8:B15)</f>
        <v>70000</v>
      </c>
      <c r="C16" s="145">
        <f>SUM(C4:C15)</f>
        <v>7980</v>
      </c>
      <c r="D16" s="142">
        <f>C16/B16</f>
        <v>0.114</v>
      </c>
      <c r="E16" s="145">
        <f>SUM(E4:E14)</f>
        <v>20620870</v>
      </c>
      <c r="F16" s="145">
        <f>SUM(F4:F12)</f>
        <v>20042434</v>
      </c>
      <c r="G16" s="164" t="s">
        <v>282</v>
      </c>
      <c r="H16" s="165">
        <v>189</v>
      </c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showGridLines="0" showZeros="0" workbookViewId="0">
      <pane xSplit="2" ySplit="3" topLeftCell="C4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15.75"/>
  <cols>
    <col min="1" max="1" width="4.375" style="130" customWidth="1"/>
    <col min="2" max="2" width="42.5" style="130" customWidth="1"/>
    <col min="3" max="3" width="11.625" style="130" customWidth="1"/>
    <col min="4" max="4" width="13.125" style="130" hidden="1" customWidth="1"/>
    <col min="5" max="5" width="13.125" style="130" customWidth="1"/>
    <col min="6" max="6" width="10.375" style="130" customWidth="1"/>
    <col min="7" max="7" width="13.125" style="130" hidden="1" customWidth="1"/>
    <col min="8" max="8" width="10.25" style="130" customWidth="1"/>
    <col min="9" max="16384" width="9" style="130"/>
  </cols>
  <sheetData>
    <row r="1" s="126" customFormat="1" ht="17.25" customHeight="1" spans="2:8">
      <c r="B1" s="131" t="s">
        <v>283</v>
      </c>
      <c r="C1" s="132"/>
      <c r="D1" s="132"/>
      <c r="E1" s="132"/>
      <c r="F1" s="132"/>
      <c r="G1" s="132"/>
      <c r="H1" s="132"/>
    </row>
    <row r="2" s="127" customFormat="1" ht="18" customHeight="1" spans="2:8">
      <c r="B2" s="133" t="s">
        <v>284</v>
      </c>
      <c r="C2" s="133"/>
      <c r="D2" s="134"/>
      <c r="E2" s="134"/>
      <c r="F2" s="134"/>
      <c r="G2" s="134"/>
      <c r="H2" s="134" t="s">
        <v>26</v>
      </c>
    </row>
    <row r="3" ht="34.5" customHeight="1" spans="1:9">
      <c r="A3" s="135"/>
      <c r="B3" s="136" t="s">
        <v>261</v>
      </c>
      <c r="C3" s="137" t="s">
        <v>28</v>
      </c>
      <c r="D3" s="137" t="s">
        <v>59</v>
      </c>
      <c r="E3" s="137" t="s">
        <v>58</v>
      </c>
      <c r="F3" s="137" t="s">
        <v>29</v>
      </c>
      <c r="G3" s="137" t="s">
        <v>60</v>
      </c>
      <c r="H3" s="138" t="s">
        <v>61</v>
      </c>
      <c r="I3" s="135"/>
    </row>
    <row r="4" s="128" customFormat="1" ht="18" customHeight="1" spans="2:8">
      <c r="B4" s="139" t="s">
        <v>285</v>
      </c>
      <c r="C4" s="140"/>
      <c r="D4" s="140"/>
      <c r="E4" s="140"/>
      <c r="F4" s="140">
        <v>40</v>
      </c>
      <c r="G4" s="141" t="e">
        <f>F4/D4</f>
        <v>#DIV/0!</v>
      </c>
      <c r="H4" s="142"/>
    </row>
    <row r="5" s="128" customFormat="1" ht="18" customHeight="1" spans="2:8">
      <c r="B5" s="143" t="s">
        <v>286</v>
      </c>
      <c r="C5" s="140"/>
      <c r="D5" s="140"/>
      <c r="E5" s="140"/>
      <c r="F5" s="140">
        <v>40</v>
      </c>
      <c r="G5" s="141" t="e">
        <f>F5/D5</f>
        <v>#DIV/0!</v>
      </c>
      <c r="H5" s="142"/>
    </row>
    <row r="6" s="129" customFormat="1" ht="18" customHeight="1" spans="1:8">
      <c r="A6" s="107"/>
      <c r="B6" s="144" t="s">
        <v>287</v>
      </c>
      <c r="C6" s="145"/>
      <c r="D6" s="145"/>
      <c r="E6" s="140"/>
      <c r="F6" s="145">
        <v>40</v>
      </c>
      <c r="G6" s="145"/>
      <c r="H6" s="142"/>
    </row>
    <row r="7" s="129" customFormat="1" ht="18" customHeight="1" spans="1:8">
      <c r="A7" s="107"/>
      <c r="B7" s="146" t="s">
        <v>288</v>
      </c>
      <c r="C7" s="145"/>
      <c r="D7" s="145"/>
      <c r="E7" s="140"/>
      <c r="F7" s="145">
        <v>45.9</v>
      </c>
      <c r="G7" s="145"/>
      <c r="H7" s="142"/>
    </row>
    <row r="8" s="129" customFormat="1" ht="18" customHeight="1" spans="1:8">
      <c r="A8" s="107"/>
      <c r="B8" s="144" t="s">
        <v>289</v>
      </c>
      <c r="C8" s="145"/>
      <c r="D8" s="145"/>
      <c r="E8" s="140"/>
      <c r="F8" s="145">
        <v>45.9</v>
      </c>
      <c r="G8" s="145"/>
      <c r="H8" s="142"/>
    </row>
    <row r="9" s="128" customFormat="1" ht="18" customHeight="1" spans="2:8">
      <c r="B9" s="147" t="s">
        <v>290</v>
      </c>
      <c r="C9" s="140"/>
      <c r="D9" s="140"/>
      <c r="E9" s="140"/>
      <c r="F9" s="140">
        <v>25.5</v>
      </c>
      <c r="G9" s="141" t="e">
        <f t="shared" ref="G9:G10" si="0">F9/D9</f>
        <v>#DIV/0!</v>
      </c>
      <c r="H9" s="142"/>
    </row>
    <row r="10" s="128" customFormat="1" ht="18" customHeight="1" spans="2:8">
      <c r="B10" s="143" t="s">
        <v>291</v>
      </c>
      <c r="C10" s="140"/>
      <c r="D10" s="140"/>
      <c r="E10" s="140"/>
      <c r="F10" s="140">
        <v>20.4</v>
      </c>
      <c r="G10" s="141" t="e">
        <f t="shared" si="0"/>
        <v>#DIV/0!</v>
      </c>
      <c r="H10" s="142"/>
    </row>
    <row r="11" s="129" customFormat="1" ht="18" customHeight="1" spans="1:8">
      <c r="A11" s="107"/>
      <c r="B11" s="146" t="s">
        <v>292</v>
      </c>
      <c r="C11" s="145"/>
      <c r="D11" s="145"/>
      <c r="E11" s="140"/>
      <c r="F11" s="145">
        <v>3459.703556</v>
      </c>
      <c r="G11" s="145"/>
      <c r="H11" s="142"/>
    </row>
    <row r="12" s="129" customFormat="1" ht="18" customHeight="1" spans="1:8">
      <c r="A12" s="107"/>
      <c r="B12" s="144" t="s">
        <v>293</v>
      </c>
      <c r="C12" s="145"/>
      <c r="D12" s="145"/>
      <c r="E12" s="140"/>
      <c r="F12" s="145">
        <v>3423.703556</v>
      </c>
      <c r="G12" s="145"/>
      <c r="H12" s="142"/>
    </row>
    <row r="13" s="129" customFormat="1" ht="18" customHeight="1" spans="1:8">
      <c r="A13" s="107"/>
      <c r="B13" s="144" t="s">
        <v>294</v>
      </c>
      <c r="C13" s="145"/>
      <c r="D13" s="145"/>
      <c r="E13" s="140"/>
      <c r="F13" s="145">
        <v>430.531556</v>
      </c>
      <c r="G13" s="145"/>
      <c r="H13" s="142"/>
    </row>
    <row r="14" s="129" customFormat="1" ht="18" customHeight="1" spans="1:8">
      <c r="A14" s="107"/>
      <c r="B14" s="144" t="s">
        <v>295</v>
      </c>
      <c r="C14" s="145"/>
      <c r="D14" s="145"/>
      <c r="E14" s="140"/>
      <c r="F14" s="145">
        <v>2993.172</v>
      </c>
      <c r="G14" s="145"/>
      <c r="H14" s="142"/>
    </row>
    <row r="15" s="129" customFormat="1" ht="18" customHeight="1" spans="1:8">
      <c r="A15" s="107"/>
      <c r="B15" s="146" t="s">
        <v>296</v>
      </c>
      <c r="C15" s="145"/>
      <c r="D15" s="145"/>
      <c r="E15" s="140"/>
      <c r="F15" s="145">
        <v>36</v>
      </c>
      <c r="G15" s="145"/>
      <c r="H15" s="142"/>
    </row>
    <row r="16" s="129" customFormat="1" ht="18" customHeight="1" spans="1:8">
      <c r="A16" s="107"/>
      <c r="B16" s="148" t="s">
        <v>297</v>
      </c>
      <c r="C16" s="145">
        <v>68500</v>
      </c>
      <c r="D16" s="145"/>
      <c r="E16" s="140">
        <v>68500</v>
      </c>
      <c r="F16" s="145">
        <v>1484</v>
      </c>
      <c r="G16" s="145"/>
      <c r="H16" s="142">
        <f t="shared" ref="H16:H37" si="1">F16/E16</f>
        <v>0.0216642335766423</v>
      </c>
    </row>
    <row r="17" s="129" customFormat="1" ht="18" customHeight="1" spans="1:8">
      <c r="A17" s="107"/>
      <c r="B17" s="149" t="s">
        <v>298</v>
      </c>
      <c r="C17" s="145"/>
      <c r="D17" s="145"/>
      <c r="E17" s="140"/>
      <c r="F17" s="145">
        <v>1484</v>
      </c>
      <c r="G17" s="145"/>
      <c r="H17" s="142"/>
    </row>
    <row r="18" s="128" customFormat="1" ht="18" customHeight="1" spans="2:8">
      <c r="B18" s="147" t="s">
        <v>299</v>
      </c>
      <c r="C18" s="140"/>
      <c r="D18" s="140"/>
      <c r="E18" s="140"/>
      <c r="F18" s="140">
        <v>1484</v>
      </c>
      <c r="G18" s="140"/>
      <c r="H18" s="142"/>
    </row>
    <row r="19" s="128" customFormat="1" ht="25.5" customHeight="1" spans="2:8">
      <c r="B19" s="143" t="s">
        <v>300</v>
      </c>
      <c r="C19" s="140"/>
      <c r="D19" s="140"/>
      <c r="E19" s="140"/>
      <c r="F19" s="140">
        <v>532.74</v>
      </c>
      <c r="G19" s="140"/>
      <c r="H19" s="142"/>
    </row>
    <row r="20" s="129" customFormat="1" ht="18" customHeight="1" spans="1:8">
      <c r="A20" s="107"/>
      <c r="B20" s="150" t="s">
        <v>301</v>
      </c>
      <c r="C20" s="145"/>
      <c r="D20" s="145"/>
      <c r="E20" s="140"/>
      <c r="F20" s="145">
        <v>532.74</v>
      </c>
      <c r="G20" s="145"/>
      <c r="H20" s="142"/>
    </row>
    <row r="21" s="129" customFormat="1" ht="18" customHeight="1" spans="1:8">
      <c r="A21" s="107"/>
      <c r="B21" s="150" t="s">
        <v>302</v>
      </c>
      <c r="C21" s="145"/>
      <c r="D21" s="145"/>
      <c r="E21" s="140"/>
      <c r="F21" s="145">
        <v>433.74</v>
      </c>
      <c r="G21" s="145"/>
      <c r="H21" s="142"/>
    </row>
    <row r="22" s="129" customFormat="1" ht="18" customHeight="1" spans="1:8">
      <c r="A22" s="107"/>
      <c r="B22" s="150" t="s">
        <v>303</v>
      </c>
      <c r="C22" s="145"/>
      <c r="D22" s="145"/>
      <c r="E22" s="140"/>
      <c r="F22" s="145">
        <v>86</v>
      </c>
      <c r="G22" s="145"/>
      <c r="H22" s="142"/>
    </row>
    <row r="23" s="129" customFormat="1" ht="18" customHeight="1" spans="1:8">
      <c r="A23" s="107"/>
      <c r="B23" s="150" t="s">
        <v>304</v>
      </c>
      <c r="C23" s="145"/>
      <c r="D23" s="145"/>
      <c r="E23" s="140"/>
      <c r="F23" s="145">
        <v>13</v>
      </c>
      <c r="G23" s="145"/>
      <c r="H23" s="142"/>
    </row>
    <row r="24" s="128" customFormat="1" ht="18" customHeight="1" spans="2:8">
      <c r="B24" s="151"/>
      <c r="C24" s="140"/>
      <c r="D24" s="140" t="e">
        <f>SUM(#REF!)</f>
        <v>#REF!</v>
      </c>
      <c r="E24" s="140">
        <f t="shared" ref="E24:E39" si="2">C24/10000</f>
        <v>0</v>
      </c>
      <c r="F24" s="140">
        <v>0</v>
      </c>
      <c r="G24" s="140"/>
      <c r="H24" s="142"/>
    </row>
    <row r="25" s="128" customFormat="1" ht="18" customHeight="1" spans="2:8">
      <c r="B25" s="152" t="s">
        <v>305</v>
      </c>
      <c r="C25" s="140">
        <f>SUM(C4:C24)</f>
        <v>68500</v>
      </c>
      <c r="D25" s="140" t="e">
        <f>+D4+D9+#REF!+D18+#REF!+#REF!+#REF!+#REF!+#REF!+#REF!+#REF!</f>
        <v>#REF!</v>
      </c>
      <c r="E25" s="140">
        <f>SUM(E4:E24)</f>
        <v>68500</v>
      </c>
      <c r="F25" s="140">
        <f>SUM(F4,F7,F11,F16,F19)</f>
        <v>5562.343556</v>
      </c>
      <c r="G25" s="141" t="e">
        <f>F25/D25</f>
        <v>#REF!</v>
      </c>
      <c r="H25" s="142">
        <f t="shared" si="1"/>
        <v>0.0812020957080292</v>
      </c>
    </row>
    <row r="26" s="128" customFormat="1" ht="18" customHeight="1" spans="2:8">
      <c r="B26" s="153"/>
      <c r="C26" s="140"/>
      <c r="D26" s="140"/>
      <c r="E26" s="140">
        <f t="shared" si="2"/>
        <v>0</v>
      </c>
      <c r="F26" s="140">
        <v>0</v>
      </c>
      <c r="G26" s="140"/>
      <c r="H26" s="142"/>
    </row>
    <row r="27" s="128" customFormat="1" ht="18" customHeight="1" spans="2:8">
      <c r="B27" s="154" t="s">
        <v>306</v>
      </c>
      <c r="C27" s="140"/>
      <c r="D27" s="140">
        <f t="shared" ref="D27" si="3">SUBTOTAL(9,D28,D31,D32)</f>
        <v>5693070</v>
      </c>
      <c r="E27" s="140">
        <f t="shared" si="2"/>
        <v>0</v>
      </c>
      <c r="F27" s="140">
        <v>0</v>
      </c>
      <c r="G27" s="141">
        <f t="shared" ref="G27:G29" si="4">F27/D27</f>
        <v>0</v>
      </c>
      <c r="H27" s="142"/>
    </row>
    <row r="28" s="128" customFormat="1" ht="18" customHeight="1" spans="2:8">
      <c r="B28" s="143" t="s">
        <v>307</v>
      </c>
      <c r="C28" s="140"/>
      <c r="D28" s="140">
        <f>+D29</f>
        <v>1213508</v>
      </c>
      <c r="E28" s="140">
        <f t="shared" si="2"/>
        <v>0</v>
      </c>
      <c r="F28" s="140">
        <v>0</v>
      </c>
      <c r="G28" s="141">
        <f t="shared" si="4"/>
        <v>0</v>
      </c>
      <c r="H28" s="142"/>
    </row>
    <row r="29" s="128" customFormat="1" ht="18" customHeight="1" spans="2:8">
      <c r="B29" s="143" t="s">
        <v>307</v>
      </c>
      <c r="C29" s="140"/>
      <c r="D29" s="140">
        <v>1213508</v>
      </c>
      <c r="E29" s="140">
        <f t="shared" si="2"/>
        <v>0</v>
      </c>
      <c r="F29" s="140">
        <v>0</v>
      </c>
      <c r="G29" s="141">
        <f t="shared" si="4"/>
        <v>0</v>
      </c>
      <c r="H29" s="142"/>
    </row>
    <row r="30" s="128" customFormat="1" ht="18" customHeight="1" spans="2:8">
      <c r="B30" s="143" t="s">
        <v>307</v>
      </c>
      <c r="C30" s="140"/>
      <c r="D30" s="140"/>
      <c r="E30" s="140">
        <f t="shared" si="2"/>
        <v>0</v>
      </c>
      <c r="F30" s="140">
        <v>0</v>
      </c>
      <c r="G30" s="141"/>
      <c r="H30" s="142"/>
    </row>
    <row r="31" s="128" customFormat="1" ht="18" customHeight="1" spans="2:10">
      <c r="B31" s="154"/>
      <c r="C31" s="140"/>
      <c r="D31" s="140">
        <f>249562</f>
        <v>249562</v>
      </c>
      <c r="E31" s="140">
        <f t="shared" si="2"/>
        <v>0</v>
      </c>
      <c r="F31" s="140">
        <v>0</v>
      </c>
      <c r="G31" s="141">
        <f>F31/D31</f>
        <v>0</v>
      </c>
      <c r="H31" s="142"/>
      <c r="I31" s="158"/>
      <c r="J31" s="158"/>
    </row>
    <row r="32" s="128" customFormat="1" ht="18" customHeight="1" spans="2:8">
      <c r="B32" s="154"/>
      <c r="C32" s="140"/>
      <c r="D32" s="140">
        <v>4230000</v>
      </c>
      <c r="E32" s="140">
        <f t="shared" si="2"/>
        <v>0</v>
      </c>
      <c r="F32" s="140">
        <v>0</v>
      </c>
      <c r="G32" s="141">
        <f>F32/D32</f>
        <v>0</v>
      </c>
      <c r="H32" s="142"/>
    </row>
    <row r="33" s="128" customFormat="1" ht="18" customHeight="1" spans="2:8">
      <c r="B33" s="154" t="s">
        <v>308</v>
      </c>
      <c r="C33" s="140"/>
      <c r="D33" s="140"/>
      <c r="E33" s="140">
        <f t="shared" si="2"/>
        <v>0</v>
      </c>
      <c r="F33" s="140">
        <v>0</v>
      </c>
      <c r="G33" s="141"/>
      <c r="H33" s="142"/>
    </row>
    <row r="34" s="128" customFormat="1" ht="18" customHeight="1" spans="2:8">
      <c r="B34" s="143" t="s">
        <v>307</v>
      </c>
      <c r="C34" s="140"/>
      <c r="D34" s="140"/>
      <c r="E34" s="140">
        <f t="shared" si="2"/>
        <v>0</v>
      </c>
      <c r="F34" s="140">
        <v>0</v>
      </c>
      <c r="G34" s="141"/>
      <c r="H34" s="142"/>
    </row>
    <row r="35" s="129" customFormat="1" ht="18" customHeight="1" spans="1:8">
      <c r="A35" s="107"/>
      <c r="B35" s="155"/>
      <c r="C35" s="145"/>
      <c r="D35" s="145"/>
      <c r="E35" s="140">
        <f t="shared" si="2"/>
        <v>0</v>
      </c>
      <c r="F35" s="145">
        <v>0</v>
      </c>
      <c r="G35" s="156"/>
      <c r="H35" s="142"/>
    </row>
    <row r="36" s="129" customFormat="1" ht="18" customHeight="1" spans="1:8">
      <c r="A36" s="107"/>
      <c r="B36" s="155"/>
      <c r="C36" s="145"/>
      <c r="D36" s="145"/>
      <c r="E36" s="140">
        <f t="shared" si="2"/>
        <v>0</v>
      </c>
      <c r="F36" s="145">
        <v>0</v>
      </c>
      <c r="G36" s="156"/>
      <c r="H36" s="142"/>
    </row>
    <row r="37" s="129" customFormat="1" ht="18" customHeight="1" spans="1:8">
      <c r="A37" s="107"/>
      <c r="B37" s="157" t="s">
        <v>309</v>
      </c>
      <c r="C37" s="140">
        <v>68500</v>
      </c>
      <c r="D37" s="140" t="e">
        <v>#REF!</v>
      </c>
      <c r="E37" s="140">
        <v>68500</v>
      </c>
      <c r="F37" s="140">
        <v>5562.343556</v>
      </c>
      <c r="G37" s="141" t="e">
        <f>F37/D37</f>
        <v>#REF!</v>
      </c>
      <c r="H37" s="142">
        <f t="shared" si="1"/>
        <v>0.0812020957080292</v>
      </c>
    </row>
    <row r="38" s="129" customFormat="1" ht="18" customHeight="1" spans="1:8">
      <c r="A38" s="107"/>
      <c r="B38" s="154" t="s">
        <v>310</v>
      </c>
      <c r="C38" s="154"/>
      <c r="D38" s="154">
        <v>795547</v>
      </c>
      <c r="E38" s="140">
        <f t="shared" si="2"/>
        <v>0</v>
      </c>
      <c r="F38" s="154">
        <v>0</v>
      </c>
      <c r="G38" s="141">
        <f>F38/D38</f>
        <v>0</v>
      </c>
      <c r="H38" s="142"/>
    </row>
    <row r="39" s="128" customFormat="1" ht="18" customHeight="1" spans="2:8">
      <c r="B39" s="154"/>
      <c r="C39" s="140"/>
      <c r="D39" s="140"/>
      <c r="E39" s="140">
        <f t="shared" si="2"/>
        <v>0</v>
      </c>
      <c r="F39" s="140">
        <v>0</v>
      </c>
      <c r="G39" s="141"/>
      <c r="H39" s="142"/>
    </row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</sheetData>
  <autoFilter ref="A3:O39">
    <extLst/>
  </autoFilter>
  <mergeCells count="1">
    <mergeCell ref="B1:H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11" sqref="L11"/>
    </sheetView>
  </sheetViews>
  <sheetFormatPr defaultColWidth="9" defaultRowHeight="13.5"/>
  <cols>
    <col min="1" max="1" width="10" customWidth="1"/>
    <col min="2" max="2" width="12.375" customWidth="1"/>
    <col min="3" max="4" width="9.875" customWidth="1"/>
    <col min="5" max="6" width="10.75" customWidth="1"/>
    <col min="7" max="7" width="12.25" customWidth="1"/>
  </cols>
  <sheetData>
    <row r="1" ht="27.75" customHeight="1" spans="1:9">
      <c r="A1" s="115" t="s">
        <v>311</v>
      </c>
      <c r="B1" s="116"/>
      <c r="C1" s="116"/>
      <c r="D1" s="116"/>
      <c r="E1" s="116"/>
      <c r="F1" s="116"/>
      <c r="G1" s="116"/>
      <c r="H1" s="116"/>
      <c r="I1" s="116"/>
    </row>
    <row r="2" ht="18" customHeight="1" spans="1:9">
      <c r="A2" s="117" t="s">
        <v>312</v>
      </c>
      <c r="B2" s="117"/>
      <c r="C2" s="117"/>
      <c r="D2" s="117"/>
      <c r="E2" s="117"/>
      <c r="F2" s="117"/>
      <c r="G2" s="117"/>
      <c r="H2" s="117"/>
      <c r="I2" s="117"/>
    </row>
    <row r="3" ht="33" customHeight="1" spans="1:9">
      <c r="A3" s="118" t="s">
        <v>223</v>
      </c>
      <c r="B3" s="119" t="s">
        <v>224</v>
      </c>
      <c r="C3" s="119" t="s">
        <v>229</v>
      </c>
      <c r="D3" s="119" t="s">
        <v>230</v>
      </c>
      <c r="E3" s="120" t="s">
        <v>233</v>
      </c>
      <c r="F3" s="119" t="s">
        <v>234</v>
      </c>
      <c r="G3" s="119" t="s">
        <v>235</v>
      </c>
      <c r="H3" s="119" t="s">
        <v>237</v>
      </c>
      <c r="I3" s="119" t="s">
        <v>242</v>
      </c>
    </row>
    <row r="4" ht="18" customHeight="1" spans="1:9">
      <c r="A4" s="121" t="s">
        <v>243</v>
      </c>
      <c r="B4" s="122">
        <f>SUM(C4:I4)</f>
        <v>4825.112</v>
      </c>
      <c r="C4" s="122">
        <v>40</v>
      </c>
      <c r="D4" s="122">
        <v>45.9</v>
      </c>
      <c r="E4" s="122">
        <v>2722.472</v>
      </c>
      <c r="F4" s="122">
        <v>1484</v>
      </c>
      <c r="G4" s="122">
        <v>0</v>
      </c>
      <c r="H4" s="122">
        <v>0</v>
      </c>
      <c r="I4" s="122">
        <v>532.74</v>
      </c>
    </row>
    <row r="5" ht="18" customHeight="1" spans="1:9">
      <c r="A5" s="123"/>
      <c r="B5" s="122"/>
      <c r="C5" s="122"/>
      <c r="D5" s="122"/>
      <c r="E5" s="122"/>
      <c r="F5" s="122"/>
      <c r="G5" s="122"/>
      <c r="H5" s="122"/>
      <c r="I5" s="122"/>
    </row>
    <row r="6" ht="18" customHeight="1" spans="1:9">
      <c r="A6" s="124"/>
      <c r="B6" s="122"/>
      <c r="C6" s="122"/>
      <c r="D6" s="122"/>
      <c r="E6" s="122"/>
      <c r="F6" s="122"/>
      <c r="G6" s="122"/>
      <c r="H6" s="122"/>
      <c r="I6" s="122"/>
    </row>
    <row r="7" ht="18" customHeight="1" spans="1:9">
      <c r="A7" s="123"/>
      <c r="B7" s="122"/>
      <c r="C7" s="122"/>
      <c r="D7" s="122"/>
      <c r="E7" s="122"/>
      <c r="F7" s="122"/>
      <c r="G7" s="122"/>
      <c r="H7" s="122"/>
      <c r="I7" s="122"/>
    </row>
    <row r="8" ht="18" customHeight="1" spans="1:9">
      <c r="A8" s="123"/>
      <c r="B8" s="122"/>
      <c r="C8" s="122"/>
      <c r="D8" s="122"/>
      <c r="E8" s="122"/>
      <c r="F8" s="122"/>
      <c r="G8" s="122"/>
      <c r="H8" s="122"/>
      <c r="I8" s="122"/>
    </row>
    <row r="9" ht="18" customHeight="1" spans="1:9">
      <c r="A9" s="125"/>
      <c r="B9" s="122"/>
      <c r="C9" s="122"/>
      <c r="D9" s="122"/>
      <c r="E9" s="122"/>
      <c r="F9" s="122"/>
      <c r="G9" s="122"/>
      <c r="H9" s="122"/>
      <c r="I9" s="122"/>
    </row>
    <row r="10" ht="18" customHeight="1" spans="1:9">
      <c r="A10" s="123"/>
      <c r="B10" s="122"/>
      <c r="C10" s="122"/>
      <c r="D10" s="122"/>
      <c r="E10" s="122"/>
      <c r="F10" s="122"/>
      <c r="G10" s="122"/>
      <c r="H10" s="122"/>
      <c r="I10" s="122"/>
    </row>
    <row r="11" ht="18" customHeight="1" spans="1:9">
      <c r="A11" s="125"/>
      <c r="B11" s="122"/>
      <c r="C11" s="122"/>
      <c r="D11" s="122"/>
      <c r="E11" s="122"/>
      <c r="F11" s="122"/>
      <c r="G11" s="122"/>
      <c r="H11" s="122"/>
      <c r="I11" s="122"/>
    </row>
    <row r="12" ht="18" customHeight="1" spans="1:9">
      <c r="A12" s="125"/>
      <c r="B12" s="122"/>
      <c r="C12" s="122"/>
      <c r="D12" s="122"/>
      <c r="E12" s="122"/>
      <c r="F12" s="122"/>
      <c r="G12" s="122"/>
      <c r="H12" s="122"/>
      <c r="I12" s="122"/>
    </row>
    <row r="13" ht="18" customHeight="1" spans="1:9">
      <c r="A13" s="123"/>
      <c r="B13" s="122"/>
      <c r="C13" s="122"/>
      <c r="D13" s="122"/>
      <c r="E13" s="122"/>
      <c r="F13" s="122"/>
      <c r="G13" s="122"/>
      <c r="H13" s="122"/>
      <c r="I13" s="122"/>
    </row>
    <row r="14" ht="18" customHeight="1" spans="1:9">
      <c r="A14" s="125"/>
      <c r="B14" s="122"/>
      <c r="C14" s="122"/>
      <c r="D14" s="122"/>
      <c r="E14" s="122"/>
      <c r="F14" s="122"/>
      <c r="G14" s="122"/>
      <c r="H14" s="122"/>
      <c r="I14" s="122"/>
    </row>
    <row r="15" ht="18" customHeight="1" spans="1:9">
      <c r="A15" s="125"/>
      <c r="B15" s="122"/>
      <c r="C15" s="122"/>
      <c r="D15" s="122"/>
      <c r="E15" s="122"/>
      <c r="F15" s="122"/>
      <c r="G15" s="122"/>
      <c r="H15" s="122"/>
      <c r="I15" s="122"/>
    </row>
    <row r="16" ht="18" customHeight="1" spans="1:9">
      <c r="A16" s="124"/>
      <c r="B16" s="122"/>
      <c r="C16" s="122"/>
      <c r="D16" s="122"/>
      <c r="E16" s="122"/>
      <c r="F16" s="122"/>
      <c r="G16" s="122"/>
      <c r="H16" s="122"/>
      <c r="I16" s="122"/>
    </row>
    <row r="17" ht="18" customHeight="1" spans="1:9">
      <c r="A17" s="123"/>
      <c r="B17" s="122"/>
      <c r="C17" s="122"/>
      <c r="D17" s="122"/>
      <c r="E17" s="122"/>
      <c r="F17" s="122"/>
      <c r="G17" s="122"/>
      <c r="H17" s="122"/>
      <c r="I17" s="122"/>
    </row>
    <row r="18" ht="18" customHeight="1" spans="1:9">
      <c r="A18" s="123"/>
      <c r="B18" s="122"/>
      <c r="C18" s="122"/>
      <c r="D18" s="122"/>
      <c r="E18" s="122"/>
      <c r="F18" s="122"/>
      <c r="G18" s="122"/>
      <c r="H18" s="122"/>
      <c r="I18" s="122"/>
    </row>
    <row r="19" ht="18" customHeight="1" spans="1:9">
      <c r="A19" s="125"/>
      <c r="B19" s="122"/>
      <c r="C19" s="122"/>
      <c r="D19" s="122"/>
      <c r="E19" s="122"/>
      <c r="F19" s="122"/>
      <c r="G19" s="122"/>
      <c r="H19" s="122"/>
      <c r="I19" s="122"/>
    </row>
    <row r="20" ht="18" customHeight="1" spans="1:9">
      <c r="A20" s="123"/>
      <c r="B20" s="122"/>
      <c r="C20" s="122"/>
      <c r="D20" s="122"/>
      <c r="E20" s="122"/>
      <c r="F20" s="122"/>
      <c r="G20" s="122"/>
      <c r="H20" s="122"/>
      <c r="I20" s="122"/>
    </row>
    <row r="21" ht="18" customHeight="1" spans="1:9">
      <c r="A21" s="123"/>
      <c r="B21" s="122"/>
      <c r="C21" s="122"/>
      <c r="D21" s="122"/>
      <c r="E21" s="122"/>
      <c r="F21" s="122"/>
      <c r="G21" s="122"/>
      <c r="H21" s="122"/>
      <c r="I21" s="122"/>
    </row>
  </sheetData>
  <mergeCells count="2">
    <mergeCell ref="A1:I1"/>
    <mergeCell ref="A2:I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showZeros="0" tabSelected="1" workbookViewId="0">
      <selection activeCell="B5" sqref="B5"/>
    </sheetView>
  </sheetViews>
  <sheetFormatPr defaultColWidth="9" defaultRowHeight="15.75" outlineLevelCol="2"/>
  <cols>
    <col min="1" max="1" width="26.875" style="102" customWidth="1"/>
    <col min="2" max="3" width="26.875" style="103" customWidth="1"/>
    <col min="4" max="257" width="9" style="104"/>
    <col min="258" max="258" width="55.125" style="104" customWidth="1"/>
    <col min="259" max="259" width="32.375" style="104" customWidth="1"/>
    <col min="260" max="513" width="9" style="104"/>
    <col min="514" max="514" width="55.125" style="104" customWidth="1"/>
    <col min="515" max="515" width="32.375" style="104" customWidth="1"/>
    <col min="516" max="769" width="9" style="104"/>
    <col min="770" max="770" width="55.125" style="104" customWidth="1"/>
    <col min="771" max="771" width="32.375" style="104" customWidth="1"/>
    <col min="772" max="1025" width="9" style="104"/>
    <col min="1026" max="1026" width="55.125" style="104" customWidth="1"/>
    <col min="1027" max="1027" width="32.375" style="104" customWidth="1"/>
    <col min="1028" max="1281" width="9" style="104"/>
    <col min="1282" max="1282" width="55.125" style="104" customWidth="1"/>
    <col min="1283" max="1283" width="32.375" style="104" customWidth="1"/>
    <col min="1284" max="1537" width="9" style="104"/>
    <col min="1538" max="1538" width="55.125" style="104" customWidth="1"/>
    <col min="1539" max="1539" width="32.375" style="104" customWidth="1"/>
    <col min="1540" max="1793" width="9" style="104"/>
    <col min="1794" max="1794" width="55.125" style="104" customWidth="1"/>
    <col min="1795" max="1795" width="32.375" style="104" customWidth="1"/>
    <col min="1796" max="2049" width="9" style="104"/>
    <col min="2050" max="2050" width="55.125" style="104" customWidth="1"/>
    <col min="2051" max="2051" width="32.375" style="104" customWidth="1"/>
    <col min="2052" max="2305" width="9" style="104"/>
    <col min="2306" max="2306" width="55.125" style="104" customWidth="1"/>
    <col min="2307" max="2307" width="32.375" style="104" customWidth="1"/>
    <col min="2308" max="2561" width="9" style="104"/>
    <col min="2562" max="2562" width="55.125" style="104" customWidth="1"/>
    <col min="2563" max="2563" width="32.375" style="104" customWidth="1"/>
    <col min="2564" max="2817" width="9" style="104"/>
    <col min="2818" max="2818" width="55.125" style="104" customWidth="1"/>
    <col min="2819" max="2819" width="32.375" style="104" customWidth="1"/>
    <col min="2820" max="3073" width="9" style="104"/>
    <col min="3074" max="3074" width="55.125" style="104" customWidth="1"/>
    <col min="3075" max="3075" width="32.375" style="104" customWidth="1"/>
    <col min="3076" max="3329" width="9" style="104"/>
    <col min="3330" max="3330" width="55.125" style="104" customWidth="1"/>
    <col min="3331" max="3331" width="32.375" style="104" customWidth="1"/>
    <col min="3332" max="3585" width="9" style="104"/>
    <col min="3586" max="3586" width="55.125" style="104" customWidth="1"/>
    <col min="3587" max="3587" width="32.375" style="104" customWidth="1"/>
    <col min="3588" max="3841" width="9" style="104"/>
    <col min="3842" max="3842" width="55.125" style="104" customWidth="1"/>
    <col min="3843" max="3843" width="32.375" style="104" customWidth="1"/>
    <col min="3844" max="4097" width="9" style="104"/>
    <col min="4098" max="4098" width="55.125" style="104" customWidth="1"/>
    <col min="4099" max="4099" width="32.375" style="104" customWidth="1"/>
    <col min="4100" max="4353" width="9" style="104"/>
    <col min="4354" max="4354" width="55.125" style="104" customWidth="1"/>
    <col min="4355" max="4355" width="32.375" style="104" customWidth="1"/>
    <col min="4356" max="4609" width="9" style="104"/>
    <col min="4610" max="4610" width="55.125" style="104" customWidth="1"/>
    <col min="4611" max="4611" width="32.375" style="104" customWidth="1"/>
    <col min="4612" max="4865" width="9" style="104"/>
    <col min="4866" max="4866" width="55.125" style="104" customWidth="1"/>
    <col min="4867" max="4867" width="32.375" style="104" customWidth="1"/>
    <col min="4868" max="5121" width="9" style="104"/>
    <col min="5122" max="5122" width="55.125" style="104" customWidth="1"/>
    <col min="5123" max="5123" width="32.375" style="104" customWidth="1"/>
    <col min="5124" max="5377" width="9" style="104"/>
    <col min="5378" max="5378" width="55.125" style="104" customWidth="1"/>
    <col min="5379" max="5379" width="32.375" style="104" customWidth="1"/>
    <col min="5380" max="5633" width="9" style="104"/>
    <col min="5634" max="5634" width="55.125" style="104" customWidth="1"/>
    <col min="5635" max="5635" width="32.375" style="104" customWidth="1"/>
    <col min="5636" max="5889" width="9" style="104"/>
    <col min="5890" max="5890" width="55.125" style="104" customWidth="1"/>
    <col min="5891" max="5891" width="32.375" style="104" customWidth="1"/>
    <col min="5892" max="6145" width="9" style="104"/>
    <col min="6146" max="6146" width="55.125" style="104" customWidth="1"/>
    <col min="6147" max="6147" width="32.375" style="104" customWidth="1"/>
    <col min="6148" max="6401" width="9" style="104"/>
    <col min="6402" max="6402" width="55.125" style="104" customWidth="1"/>
    <col min="6403" max="6403" width="32.375" style="104" customWidth="1"/>
    <col min="6404" max="6657" width="9" style="104"/>
    <col min="6658" max="6658" width="55.125" style="104" customWidth="1"/>
    <col min="6659" max="6659" width="32.375" style="104" customWidth="1"/>
    <col min="6660" max="6913" width="9" style="104"/>
    <col min="6914" max="6914" width="55.125" style="104" customWidth="1"/>
    <col min="6915" max="6915" width="32.375" style="104" customWidth="1"/>
    <col min="6916" max="7169" width="9" style="104"/>
    <col min="7170" max="7170" width="55.125" style="104" customWidth="1"/>
    <col min="7171" max="7171" width="32.375" style="104" customWidth="1"/>
    <col min="7172" max="7425" width="9" style="104"/>
    <col min="7426" max="7426" width="55.125" style="104" customWidth="1"/>
    <col min="7427" max="7427" width="32.375" style="104" customWidth="1"/>
    <col min="7428" max="7681" width="9" style="104"/>
    <col min="7682" max="7682" width="55.125" style="104" customWidth="1"/>
    <col min="7683" max="7683" width="32.375" style="104" customWidth="1"/>
    <col min="7684" max="7937" width="9" style="104"/>
    <col min="7938" max="7938" width="55.125" style="104" customWidth="1"/>
    <col min="7939" max="7939" width="32.375" style="104" customWidth="1"/>
    <col min="7940" max="8193" width="9" style="104"/>
    <col min="8194" max="8194" width="55.125" style="104" customWidth="1"/>
    <col min="8195" max="8195" width="32.375" style="104" customWidth="1"/>
    <col min="8196" max="8449" width="9" style="104"/>
    <col min="8450" max="8450" width="55.125" style="104" customWidth="1"/>
    <col min="8451" max="8451" width="32.375" style="104" customWidth="1"/>
    <col min="8452" max="8705" width="9" style="104"/>
    <col min="8706" max="8706" width="55.125" style="104" customWidth="1"/>
    <col min="8707" max="8707" width="32.375" style="104" customWidth="1"/>
    <col min="8708" max="8961" width="9" style="104"/>
    <col min="8962" max="8962" width="55.125" style="104" customWidth="1"/>
    <col min="8963" max="8963" width="32.375" style="104" customWidth="1"/>
    <col min="8964" max="9217" width="9" style="104"/>
    <col min="9218" max="9218" width="55.125" style="104" customWidth="1"/>
    <col min="9219" max="9219" width="32.375" style="104" customWidth="1"/>
    <col min="9220" max="9473" width="9" style="104"/>
    <col min="9474" max="9474" width="55.125" style="104" customWidth="1"/>
    <col min="9475" max="9475" width="32.375" style="104" customWidth="1"/>
    <col min="9476" max="9729" width="9" style="104"/>
    <col min="9730" max="9730" width="55.125" style="104" customWidth="1"/>
    <col min="9731" max="9731" width="32.375" style="104" customWidth="1"/>
    <col min="9732" max="9985" width="9" style="104"/>
    <col min="9986" max="9986" width="55.125" style="104" customWidth="1"/>
    <col min="9987" max="9987" width="32.375" style="104" customWidth="1"/>
    <col min="9988" max="10241" width="9" style="104"/>
    <col min="10242" max="10242" width="55.125" style="104" customWidth="1"/>
    <col min="10243" max="10243" width="32.375" style="104" customWidth="1"/>
    <col min="10244" max="10497" width="9" style="104"/>
    <col min="10498" max="10498" width="55.125" style="104" customWidth="1"/>
    <col min="10499" max="10499" width="32.375" style="104" customWidth="1"/>
    <col min="10500" max="10753" width="9" style="104"/>
    <col min="10754" max="10754" width="55.125" style="104" customWidth="1"/>
    <col min="10755" max="10755" width="32.375" style="104" customWidth="1"/>
    <col min="10756" max="11009" width="9" style="104"/>
    <col min="11010" max="11010" width="55.125" style="104" customWidth="1"/>
    <col min="11011" max="11011" width="32.375" style="104" customWidth="1"/>
    <col min="11012" max="11265" width="9" style="104"/>
    <col min="11266" max="11266" width="55.125" style="104" customWidth="1"/>
    <col min="11267" max="11267" width="32.375" style="104" customWidth="1"/>
    <col min="11268" max="11521" width="9" style="104"/>
    <col min="11522" max="11522" width="55.125" style="104" customWidth="1"/>
    <col min="11523" max="11523" width="32.375" style="104" customWidth="1"/>
    <col min="11524" max="11777" width="9" style="104"/>
    <col min="11778" max="11778" width="55.125" style="104" customWidth="1"/>
    <col min="11779" max="11779" width="32.375" style="104" customWidth="1"/>
    <col min="11780" max="12033" width="9" style="104"/>
    <col min="12034" max="12034" width="55.125" style="104" customWidth="1"/>
    <col min="12035" max="12035" width="32.375" style="104" customWidth="1"/>
    <col min="12036" max="12289" width="9" style="104"/>
    <col min="12290" max="12290" width="55.125" style="104" customWidth="1"/>
    <col min="12291" max="12291" width="32.375" style="104" customWidth="1"/>
    <col min="12292" max="12545" width="9" style="104"/>
    <col min="12546" max="12546" width="55.125" style="104" customWidth="1"/>
    <col min="12547" max="12547" width="32.375" style="104" customWidth="1"/>
    <col min="12548" max="12801" width="9" style="104"/>
    <col min="12802" max="12802" width="55.125" style="104" customWidth="1"/>
    <col min="12803" max="12803" width="32.375" style="104" customWidth="1"/>
    <col min="12804" max="13057" width="9" style="104"/>
    <col min="13058" max="13058" width="55.125" style="104" customWidth="1"/>
    <col min="13059" max="13059" width="32.375" style="104" customWidth="1"/>
    <col min="13060" max="13313" width="9" style="104"/>
    <col min="13314" max="13314" width="55.125" style="104" customWidth="1"/>
    <col min="13315" max="13315" width="32.375" style="104" customWidth="1"/>
    <col min="13316" max="13569" width="9" style="104"/>
    <col min="13570" max="13570" width="55.125" style="104" customWidth="1"/>
    <col min="13571" max="13571" width="32.375" style="104" customWidth="1"/>
    <col min="13572" max="13825" width="9" style="104"/>
    <col min="13826" max="13826" width="55.125" style="104" customWidth="1"/>
    <col min="13827" max="13827" width="32.375" style="104" customWidth="1"/>
    <col min="13828" max="14081" width="9" style="104"/>
    <col min="14082" max="14082" width="55.125" style="104" customWidth="1"/>
    <col min="14083" max="14083" width="32.375" style="104" customWidth="1"/>
    <col min="14084" max="14337" width="9" style="104"/>
    <col min="14338" max="14338" width="55.125" style="104" customWidth="1"/>
    <col min="14339" max="14339" width="32.375" style="104" customWidth="1"/>
    <col min="14340" max="14593" width="9" style="104"/>
    <col min="14594" max="14594" width="55.125" style="104" customWidth="1"/>
    <col min="14595" max="14595" width="32.375" style="104" customWidth="1"/>
    <col min="14596" max="14849" width="9" style="104"/>
    <col min="14850" max="14850" width="55.125" style="104" customWidth="1"/>
    <col min="14851" max="14851" width="32.375" style="104" customWidth="1"/>
    <col min="14852" max="15105" width="9" style="104"/>
    <col min="15106" max="15106" width="55.125" style="104" customWidth="1"/>
    <col min="15107" max="15107" width="32.375" style="104" customWidth="1"/>
    <col min="15108" max="15361" width="9" style="104"/>
    <col min="15362" max="15362" width="55.125" style="104" customWidth="1"/>
    <col min="15363" max="15363" width="32.375" style="104" customWidth="1"/>
    <col min="15364" max="15617" width="9" style="104"/>
    <col min="15618" max="15618" width="55.125" style="104" customWidth="1"/>
    <col min="15619" max="15619" width="32.375" style="104" customWidth="1"/>
    <col min="15620" max="15873" width="9" style="104"/>
    <col min="15874" max="15874" width="55.125" style="104" customWidth="1"/>
    <col min="15875" max="15875" width="32.375" style="104" customWidth="1"/>
    <col min="15876" max="16129" width="9" style="104"/>
    <col min="16130" max="16130" width="55.125" style="104" customWidth="1"/>
    <col min="16131" max="16131" width="32.375" style="104" customWidth="1"/>
    <col min="16132" max="16384" width="9" style="104"/>
  </cols>
  <sheetData>
    <row r="1" ht="2.25" customHeight="1"/>
    <row r="2" ht="24" customHeight="1" spans="1:3">
      <c r="A2" s="105" t="s">
        <v>313</v>
      </c>
      <c r="B2" s="106"/>
      <c r="C2" s="106"/>
    </row>
    <row r="3" s="100" customFormat="1" ht="15" customHeight="1" spans="1:3">
      <c r="A3" s="107" t="s">
        <v>314</v>
      </c>
      <c r="B3" s="108"/>
      <c r="C3" s="108" t="s">
        <v>26</v>
      </c>
    </row>
    <row r="4" s="101" customFormat="1" ht="16.5" customHeight="1" spans="1:3">
      <c r="A4" s="109" t="s">
        <v>223</v>
      </c>
      <c r="B4" s="109" t="s">
        <v>247</v>
      </c>
      <c r="C4" s="109" t="s">
        <v>248</v>
      </c>
    </row>
    <row r="5" s="100" customFormat="1" ht="18" customHeight="1" spans="1:3">
      <c r="A5" s="110" t="s">
        <v>243</v>
      </c>
      <c r="B5" s="111">
        <v>2501</v>
      </c>
      <c r="C5" s="111">
        <v>7719</v>
      </c>
    </row>
    <row r="6" s="100" customFormat="1" ht="18" customHeight="1" spans="1:3">
      <c r="A6" s="112"/>
      <c r="B6" s="111"/>
      <c r="C6" s="111"/>
    </row>
    <row r="7" s="100" customFormat="1" ht="18" customHeight="1" spans="1:3">
      <c r="A7" s="112"/>
      <c r="B7" s="111"/>
      <c r="C7" s="111"/>
    </row>
    <row r="8" s="100" customFormat="1" ht="18" customHeight="1" spans="1:3">
      <c r="A8" s="112"/>
      <c r="B8" s="111"/>
      <c r="C8" s="111"/>
    </row>
    <row r="9" s="100" customFormat="1" ht="18" customHeight="1" spans="1:3">
      <c r="A9" s="112"/>
      <c r="B9" s="111"/>
      <c r="C9" s="111"/>
    </row>
    <row r="10" s="100" customFormat="1" ht="18" customHeight="1" spans="1:3">
      <c r="A10" s="112"/>
      <c r="B10" s="111"/>
      <c r="C10" s="111"/>
    </row>
    <row r="11" s="100" customFormat="1" ht="18" customHeight="1" spans="1:3">
      <c r="A11" s="112"/>
      <c r="B11" s="111"/>
      <c r="C11" s="111"/>
    </row>
    <row r="12" s="100" customFormat="1" ht="18" customHeight="1" spans="1:3">
      <c r="A12" s="112"/>
      <c r="B12" s="111"/>
      <c r="C12" s="111"/>
    </row>
    <row r="13" s="100" customFormat="1" ht="18" customHeight="1" spans="1:3">
      <c r="A13" s="112"/>
      <c r="B13" s="111"/>
      <c r="C13" s="111"/>
    </row>
    <row r="14" s="100" customFormat="1" ht="18" customHeight="1" spans="1:3">
      <c r="A14" s="112"/>
      <c r="B14" s="111"/>
      <c r="C14" s="111"/>
    </row>
    <row r="15" s="100" customFormat="1" ht="18" customHeight="1" spans="1:3">
      <c r="A15" s="112"/>
      <c r="B15" s="111"/>
      <c r="C15" s="111"/>
    </row>
    <row r="16" s="100" customFormat="1" ht="18" customHeight="1" spans="1:3">
      <c r="A16" s="112"/>
      <c r="B16" s="111"/>
      <c r="C16" s="111"/>
    </row>
    <row r="17" s="100" customFormat="1" ht="18" customHeight="1" spans="1:3">
      <c r="A17" s="112"/>
      <c r="B17" s="111"/>
      <c r="C17" s="111"/>
    </row>
    <row r="18" s="100" customFormat="1" ht="18" customHeight="1" spans="1:3">
      <c r="A18" s="112"/>
      <c r="B18" s="111"/>
      <c r="C18" s="111"/>
    </row>
    <row r="19" s="100" customFormat="1" ht="18" customHeight="1" spans="1:3">
      <c r="A19" s="112"/>
      <c r="B19" s="111"/>
      <c r="C19" s="111"/>
    </row>
    <row r="20" s="100" customFormat="1" ht="18" customHeight="1" spans="1:3">
      <c r="A20" s="113"/>
      <c r="B20" s="114"/>
      <c r="C20" s="111"/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Zeros="0" workbookViewId="0">
      <selection activeCell="E4" sqref="E4"/>
    </sheetView>
  </sheetViews>
  <sheetFormatPr defaultColWidth="9" defaultRowHeight="14.25" outlineLevelCol="4"/>
  <cols>
    <col min="1" max="1" width="35.25" style="83" customWidth="1"/>
    <col min="2" max="3" width="14.25" style="83" customWidth="1"/>
    <col min="4" max="4" width="13.25" style="83" customWidth="1"/>
    <col min="5" max="5" width="14.25" style="83" customWidth="1"/>
    <col min="6" max="16384" width="9" style="83"/>
  </cols>
  <sheetData>
    <row r="1" ht="24" customHeight="1" spans="1:4">
      <c r="A1" s="96" t="s">
        <v>315</v>
      </c>
      <c r="B1" s="77"/>
      <c r="C1" s="77"/>
      <c r="D1" s="77"/>
    </row>
    <row r="2" ht="18" customHeight="1" spans="1:5">
      <c r="A2" s="78" t="s">
        <v>316</v>
      </c>
      <c r="B2" s="79"/>
      <c r="C2" s="79"/>
      <c r="D2" s="79" t="s">
        <v>26</v>
      </c>
      <c r="E2" s="79"/>
    </row>
    <row r="3" ht="25.5" customHeight="1" spans="1:5">
      <c r="A3" s="97" t="s">
        <v>317</v>
      </c>
      <c r="B3" s="32" t="s">
        <v>28</v>
      </c>
      <c r="C3" s="32" t="s">
        <v>29</v>
      </c>
      <c r="D3" s="33" t="s">
        <v>30</v>
      </c>
      <c r="E3" s="68" t="s">
        <v>318</v>
      </c>
    </row>
    <row r="4" ht="63" customHeight="1" spans="1:5">
      <c r="A4" s="69" t="s">
        <v>319</v>
      </c>
      <c r="B4" s="81"/>
      <c r="C4" s="98"/>
      <c r="D4" s="18"/>
      <c r="E4" s="99" t="s">
        <v>320</v>
      </c>
    </row>
    <row r="5" ht="18" customHeight="1" spans="1:5">
      <c r="A5" s="72" t="s">
        <v>321</v>
      </c>
      <c r="B5" s="81"/>
      <c r="C5" s="98"/>
      <c r="D5" s="18"/>
      <c r="E5" s="98"/>
    </row>
    <row r="6" ht="18" customHeight="1" spans="1:5">
      <c r="A6" s="72" t="s">
        <v>322</v>
      </c>
      <c r="B6" s="81"/>
      <c r="C6" s="98"/>
      <c r="D6" s="18"/>
      <c r="E6" s="98"/>
    </row>
    <row r="7" ht="18" customHeight="1" spans="1:5">
      <c r="A7" s="72" t="s">
        <v>323</v>
      </c>
      <c r="B7" s="81"/>
      <c r="C7" s="98"/>
      <c r="D7" s="18"/>
      <c r="E7" s="98"/>
    </row>
    <row r="8" ht="18" customHeight="1" spans="1:5">
      <c r="A8" s="73" t="s">
        <v>324</v>
      </c>
      <c r="B8" s="81"/>
      <c r="C8" s="98"/>
      <c r="D8" s="18"/>
      <c r="E8" s="98"/>
    </row>
    <row r="9" ht="18" customHeight="1" spans="1:5">
      <c r="A9" s="73" t="s">
        <v>324</v>
      </c>
      <c r="B9" s="81"/>
      <c r="C9" s="98"/>
      <c r="D9" s="18"/>
      <c r="E9" s="98"/>
    </row>
    <row r="10" ht="18" customHeight="1" spans="1:5">
      <c r="A10" s="73" t="s">
        <v>324</v>
      </c>
      <c r="B10" s="81"/>
      <c r="C10" s="98"/>
      <c r="D10" s="18"/>
      <c r="E10" s="98"/>
    </row>
    <row r="11" ht="18" customHeight="1" spans="1:5">
      <c r="A11" s="72"/>
      <c r="B11" s="81"/>
      <c r="C11" s="98"/>
      <c r="D11" s="18"/>
      <c r="E11" s="98"/>
    </row>
    <row r="12" ht="18" customHeight="1" spans="1:5">
      <c r="A12" s="72"/>
      <c r="B12" s="81"/>
      <c r="C12" s="98"/>
      <c r="D12" s="18"/>
      <c r="E12" s="98"/>
    </row>
    <row r="13" ht="18" customHeight="1" spans="1:5">
      <c r="A13" s="72"/>
      <c r="B13" s="81"/>
      <c r="C13" s="98"/>
      <c r="D13" s="18"/>
      <c r="E13" s="98"/>
    </row>
    <row r="14" ht="18" customHeight="1" spans="1:5">
      <c r="A14" s="85"/>
      <c r="B14" s="81"/>
      <c r="C14" s="98"/>
      <c r="D14" s="18"/>
      <c r="E14" s="98"/>
    </row>
    <row r="15" ht="18" customHeight="1" spans="1:5">
      <c r="A15" s="85"/>
      <c r="B15" s="81"/>
      <c r="C15" s="98"/>
      <c r="D15" s="18"/>
      <c r="E15" s="98"/>
    </row>
    <row r="16" ht="18" customHeight="1" spans="1:5">
      <c r="A16" s="72"/>
      <c r="B16" s="81"/>
      <c r="C16" s="98"/>
      <c r="D16" s="18"/>
      <c r="E16" s="98"/>
    </row>
    <row r="17" s="95" customFormat="1" ht="18" customHeight="1" spans="1:5">
      <c r="A17" s="69" t="s">
        <v>325</v>
      </c>
      <c r="B17" s="81"/>
      <c r="C17" s="81"/>
      <c r="D17" s="18"/>
      <c r="E17" s="81"/>
    </row>
    <row r="18" ht="18" customHeight="1" spans="1:5">
      <c r="A18" s="72" t="s">
        <v>326</v>
      </c>
      <c r="B18" s="81"/>
      <c r="C18" s="81"/>
      <c r="D18" s="18"/>
      <c r="E18" s="81"/>
    </row>
    <row r="19" ht="18" customHeight="1" spans="1:5">
      <c r="A19" s="72" t="s">
        <v>327</v>
      </c>
      <c r="B19" s="81"/>
      <c r="C19" s="81"/>
      <c r="D19" s="18"/>
      <c r="E19" s="81"/>
    </row>
    <row r="20" ht="18" customHeight="1" spans="1:5">
      <c r="A20" s="72" t="s">
        <v>328</v>
      </c>
      <c r="B20" s="81"/>
      <c r="C20" s="81"/>
      <c r="D20" s="18"/>
      <c r="E20" s="81"/>
    </row>
    <row r="21" ht="18" customHeight="1" spans="1:5">
      <c r="A21" s="73" t="s">
        <v>324</v>
      </c>
      <c r="B21" s="81"/>
      <c r="C21" s="81"/>
      <c r="D21" s="18"/>
      <c r="E21" s="81"/>
    </row>
    <row r="22" ht="18" customHeight="1" spans="1:5">
      <c r="A22" s="69" t="s">
        <v>329</v>
      </c>
      <c r="B22" s="81"/>
      <c r="C22" s="81"/>
      <c r="D22" s="18"/>
      <c r="E22" s="81"/>
    </row>
    <row r="23" ht="18" customHeight="1" spans="1:5">
      <c r="A23" s="72" t="s">
        <v>330</v>
      </c>
      <c r="B23" s="81"/>
      <c r="C23" s="81"/>
      <c r="D23" s="18"/>
      <c r="E23" s="81"/>
    </row>
    <row r="24" ht="18" customHeight="1" spans="1:5">
      <c r="A24" s="72" t="s">
        <v>331</v>
      </c>
      <c r="B24" s="81"/>
      <c r="C24" s="81"/>
      <c r="D24" s="18"/>
      <c r="E24" s="81"/>
    </row>
    <row r="25" ht="18" customHeight="1" spans="1:5">
      <c r="A25" s="72" t="s">
        <v>332</v>
      </c>
      <c r="B25" s="81"/>
      <c r="C25" s="81"/>
      <c r="D25" s="18"/>
      <c r="E25" s="81"/>
    </row>
    <row r="26" ht="18" customHeight="1" spans="1:5">
      <c r="A26" s="73" t="s">
        <v>324</v>
      </c>
      <c r="B26" s="81"/>
      <c r="C26" s="81"/>
      <c r="D26" s="18"/>
      <c r="E26" s="81"/>
    </row>
    <row r="27" ht="18" customHeight="1" spans="1:5">
      <c r="A27" s="69" t="s">
        <v>333</v>
      </c>
      <c r="B27" s="81"/>
      <c r="C27" s="81"/>
      <c r="D27" s="18"/>
      <c r="E27" s="81"/>
    </row>
    <row r="28" ht="18" customHeight="1" spans="1:5">
      <c r="A28" s="69" t="s">
        <v>334</v>
      </c>
      <c r="B28" s="81"/>
      <c r="C28" s="81"/>
      <c r="D28" s="18"/>
      <c r="E28" s="81"/>
    </row>
    <row r="29" ht="18" customHeight="1" spans="1:5">
      <c r="A29" s="73" t="s">
        <v>324</v>
      </c>
      <c r="B29" s="81"/>
      <c r="C29" s="81"/>
      <c r="D29" s="18"/>
      <c r="E29" s="81"/>
    </row>
    <row r="30" ht="18" customHeight="1" spans="1:5">
      <c r="A30" s="69" t="s">
        <v>335</v>
      </c>
      <c r="B30" s="81"/>
      <c r="C30" s="81"/>
      <c r="D30" s="18"/>
      <c r="E30" s="81"/>
    </row>
    <row r="31" ht="18" customHeight="1" spans="1:5">
      <c r="A31" s="73" t="s">
        <v>324</v>
      </c>
      <c r="B31" s="81"/>
      <c r="C31" s="81"/>
      <c r="D31" s="18"/>
      <c r="E31" s="81"/>
    </row>
    <row r="32" ht="18" customHeight="1" spans="1:5">
      <c r="A32" s="69"/>
      <c r="B32" s="81"/>
      <c r="C32" s="81"/>
      <c r="D32" s="18"/>
      <c r="E32" s="81"/>
    </row>
    <row r="33" ht="18" customHeight="1" spans="1:5">
      <c r="A33" s="86" t="s">
        <v>336</v>
      </c>
      <c r="B33" s="81"/>
      <c r="C33" s="81"/>
      <c r="D33" s="18"/>
      <c r="E33" s="81"/>
    </row>
    <row r="34" ht="18" customHeight="1" spans="1:5">
      <c r="A34" s="86" t="s">
        <v>337</v>
      </c>
      <c r="B34" s="81"/>
      <c r="C34" s="81"/>
      <c r="D34" s="18"/>
      <c r="E34" s="81"/>
    </row>
    <row r="35" ht="18" customHeight="1" spans="1:5">
      <c r="A35" s="86" t="s">
        <v>338</v>
      </c>
      <c r="B35" s="81"/>
      <c r="C35" s="81"/>
      <c r="D35" s="18"/>
      <c r="E35" s="81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workbookViewId="0">
      <selection activeCell="H4" sqref="H4"/>
    </sheetView>
  </sheetViews>
  <sheetFormatPr defaultColWidth="9" defaultRowHeight="14.25"/>
  <cols>
    <col min="1" max="1" width="36.75" style="88" customWidth="1"/>
    <col min="2" max="2" width="11.375" style="88" customWidth="1"/>
    <col min="3" max="3" width="13.25" style="88" customWidth="1"/>
    <col min="4" max="4" width="13.25" style="88" hidden="1" customWidth="1"/>
    <col min="5" max="5" width="13.25" style="89" customWidth="1"/>
    <col min="6" max="6" width="13.25" style="89" hidden="1" customWidth="1"/>
    <col min="7" max="7" width="13.25" style="88" customWidth="1"/>
    <col min="8" max="8" width="13.25" style="89" customWidth="1"/>
    <col min="9" max="16384" width="9" style="88"/>
  </cols>
  <sheetData>
    <row r="1" ht="15.75" customHeight="1" spans="1:8">
      <c r="A1" s="90" t="s">
        <v>339</v>
      </c>
      <c r="B1" s="90"/>
      <c r="C1" s="90"/>
      <c r="D1" s="90"/>
      <c r="E1" s="90"/>
      <c r="F1" s="90"/>
      <c r="G1" s="90"/>
      <c r="H1" s="88"/>
    </row>
    <row r="2" ht="15" customHeight="1" spans="1:8">
      <c r="A2" s="91" t="s">
        <v>340</v>
      </c>
      <c r="B2" s="91"/>
      <c r="C2" s="92"/>
      <c r="D2" s="92"/>
      <c r="E2" s="92"/>
      <c r="F2" s="92"/>
      <c r="G2" s="92" t="s">
        <v>26</v>
      </c>
      <c r="H2" s="92"/>
    </row>
    <row r="3" ht="25.5" customHeight="1" spans="1:8">
      <c r="A3" s="93" t="s">
        <v>317</v>
      </c>
      <c r="B3" s="32" t="s">
        <v>28</v>
      </c>
      <c r="C3" s="32" t="s">
        <v>58</v>
      </c>
      <c r="D3" s="32" t="s">
        <v>59</v>
      </c>
      <c r="E3" s="32" t="s">
        <v>29</v>
      </c>
      <c r="F3" s="32" t="s">
        <v>60</v>
      </c>
      <c r="G3" s="33" t="s">
        <v>61</v>
      </c>
      <c r="H3" s="68" t="s">
        <v>318</v>
      </c>
    </row>
    <row r="4" ht="35.25" customHeight="1" spans="1:9">
      <c r="A4" s="69" t="s">
        <v>319</v>
      </c>
      <c r="B4" s="70"/>
      <c r="C4" s="70"/>
      <c r="D4" s="70"/>
      <c r="E4" s="70"/>
      <c r="F4" s="71"/>
      <c r="G4" s="18"/>
      <c r="H4" s="82" t="s">
        <v>320</v>
      </c>
      <c r="I4" s="63"/>
    </row>
    <row r="5" ht="18" customHeight="1" spans="1:9">
      <c r="A5" s="69" t="s">
        <v>324</v>
      </c>
      <c r="B5" s="70"/>
      <c r="C5" s="70"/>
      <c r="D5" s="70"/>
      <c r="E5" s="70"/>
      <c r="F5" s="70"/>
      <c r="G5" s="18"/>
      <c r="H5" s="70"/>
      <c r="I5" s="63"/>
    </row>
    <row r="6" ht="18" customHeight="1" spans="1:9">
      <c r="A6" s="69" t="s">
        <v>324</v>
      </c>
      <c r="B6" s="70"/>
      <c r="C6" s="70"/>
      <c r="D6" s="70"/>
      <c r="E6" s="70"/>
      <c r="F6" s="70"/>
      <c r="G6" s="18"/>
      <c r="H6" s="70"/>
      <c r="I6" s="63"/>
    </row>
    <row r="7" ht="18" customHeight="1" spans="1:9">
      <c r="A7" s="69" t="s">
        <v>324</v>
      </c>
      <c r="B7" s="70"/>
      <c r="C7" s="70"/>
      <c r="D7" s="70"/>
      <c r="E7" s="70"/>
      <c r="F7" s="71"/>
      <c r="G7" s="18"/>
      <c r="H7" s="70"/>
      <c r="I7" s="63"/>
    </row>
    <row r="8" ht="18" customHeight="1" spans="1:9">
      <c r="A8" s="69" t="s">
        <v>325</v>
      </c>
      <c r="B8" s="70"/>
      <c r="C8" s="70"/>
      <c r="D8" s="70"/>
      <c r="E8" s="70"/>
      <c r="F8" s="71"/>
      <c r="G8" s="18"/>
      <c r="H8" s="70"/>
      <c r="I8" s="63"/>
    </row>
    <row r="9" ht="18" customHeight="1" spans="1:9">
      <c r="A9" s="72" t="s">
        <v>324</v>
      </c>
      <c r="B9" s="70"/>
      <c r="C9" s="70"/>
      <c r="D9" s="70"/>
      <c r="E9" s="70"/>
      <c r="F9" s="71"/>
      <c r="G9" s="18"/>
      <c r="H9" s="70"/>
      <c r="I9" s="63"/>
    </row>
    <row r="10" ht="18" customHeight="1" spans="1:9">
      <c r="A10" s="72" t="s">
        <v>324</v>
      </c>
      <c r="B10" s="70"/>
      <c r="C10" s="70"/>
      <c r="D10" s="70"/>
      <c r="E10" s="70"/>
      <c r="F10" s="71"/>
      <c r="G10" s="18"/>
      <c r="H10" s="70"/>
      <c r="I10" s="63"/>
    </row>
    <row r="11" ht="18" customHeight="1" spans="1:9">
      <c r="A11" s="69" t="s">
        <v>329</v>
      </c>
      <c r="B11" s="70"/>
      <c r="C11" s="70"/>
      <c r="D11" s="70"/>
      <c r="E11" s="70"/>
      <c r="F11" s="70"/>
      <c r="G11" s="18"/>
      <c r="H11" s="70"/>
      <c r="I11" s="63"/>
    </row>
    <row r="12" ht="18" customHeight="1" spans="1:9">
      <c r="A12" s="69" t="s">
        <v>333</v>
      </c>
      <c r="B12" s="70"/>
      <c r="C12" s="70"/>
      <c r="D12" s="70"/>
      <c r="E12" s="70"/>
      <c r="F12" s="70"/>
      <c r="G12" s="18"/>
      <c r="H12" s="70"/>
      <c r="I12" s="63"/>
    </row>
    <row r="13" ht="18" customHeight="1" spans="1:9">
      <c r="A13" s="69" t="s">
        <v>335</v>
      </c>
      <c r="B13" s="70"/>
      <c r="C13" s="70"/>
      <c r="D13" s="70"/>
      <c r="E13" s="70"/>
      <c r="F13" s="70"/>
      <c r="G13" s="18"/>
      <c r="H13" s="70"/>
      <c r="I13" s="63"/>
    </row>
    <row r="14" ht="18" customHeight="1" spans="1:9">
      <c r="A14" s="69"/>
      <c r="B14" s="70"/>
      <c r="C14" s="70"/>
      <c r="D14" s="70"/>
      <c r="E14" s="70"/>
      <c r="F14" s="70"/>
      <c r="G14" s="18"/>
      <c r="H14" s="70"/>
      <c r="I14" s="63"/>
    </row>
    <row r="15" ht="18" customHeight="1" spans="1:9">
      <c r="A15" s="74" t="s">
        <v>341</v>
      </c>
      <c r="B15" s="70"/>
      <c r="C15" s="70"/>
      <c r="D15" s="70"/>
      <c r="E15" s="70"/>
      <c r="F15" s="71"/>
      <c r="G15" s="18"/>
      <c r="H15" s="70"/>
      <c r="I15" s="63"/>
    </row>
    <row r="16" ht="18" customHeight="1" spans="1:9">
      <c r="A16" s="74" t="s">
        <v>337</v>
      </c>
      <c r="B16" s="70"/>
      <c r="C16" s="70"/>
      <c r="D16" s="70"/>
      <c r="E16" s="70"/>
      <c r="F16" s="71"/>
      <c r="G16" s="18"/>
      <c r="H16" s="70"/>
      <c r="I16" s="63"/>
    </row>
    <row r="17" ht="18" customHeight="1" spans="1:9">
      <c r="A17" s="74" t="s">
        <v>342</v>
      </c>
      <c r="B17" s="70"/>
      <c r="C17" s="70"/>
      <c r="D17" s="70"/>
      <c r="E17" s="70"/>
      <c r="F17" s="71"/>
      <c r="G17" s="18"/>
      <c r="H17" s="70"/>
      <c r="I17" s="63"/>
    </row>
    <row r="18" ht="18" customHeight="1" spans="1:9">
      <c r="A18" s="74"/>
      <c r="B18" s="74"/>
      <c r="C18" s="74"/>
      <c r="D18" s="74"/>
      <c r="E18" s="74"/>
      <c r="F18" s="74"/>
      <c r="G18" s="74"/>
      <c r="H18" s="74"/>
      <c r="I18" s="63"/>
    </row>
    <row r="19" ht="18" customHeight="1" spans="1:9">
      <c r="A19" s="94" t="s">
        <v>265</v>
      </c>
      <c r="B19" s="74"/>
      <c r="C19" s="70"/>
      <c r="D19" s="70"/>
      <c r="E19" s="70"/>
      <c r="F19" s="18"/>
      <c r="G19" s="18"/>
      <c r="H19" s="70"/>
      <c r="I19" s="63"/>
    </row>
    <row r="20" ht="18" customHeight="1" spans="1:9">
      <c r="A20" s="94" t="s">
        <v>343</v>
      </c>
      <c r="B20" s="70"/>
      <c r="C20" s="70"/>
      <c r="D20" s="70"/>
      <c r="E20" s="70"/>
      <c r="F20" s="18"/>
      <c r="G20" s="18"/>
      <c r="H20" s="70"/>
      <c r="I20" s="63"/>
    </row>
    <row r="21" ht="18" customHeight="1" spans="1:9">
      <c r="A21" s="74"/>
      <c r="B21" s="74"/>
      <c r="C21" s="70"/>
      <c r="D21" s="70"/>
      <c r="E21" s="70"/>
      <c r="F21" s="74"/>
      <c r="G21" s="74"/>
      <c r="H21" s="70"/>
      <c r="I21" s="63"/>
    </row>
    <row r="22" ht="18" customHeight="1" spans="1:8">
      <c r="A22" s="74" t="s">
        <v>344</v>
      </c>
      <c r="B22" s="70"/>
      <c r="C22" s="70"/>
      <c r="D22" s="70"/>
      <c r="E22" s="70"/>
      <c r="F22" s="18"/>
      <c r="G22" s="18"/>
      <c r="H22" s="70"/>
    </row>
  </sheetData>
  <mergeCells count="1">
    <mergeCell ref="A1:G1"/>
  </mergeCells>
  <printOptions horizontalCentered="1"/>
  <pageMargins left="0.747916666666667" right="0.747916666666667" top="0.432638888888889" bottom="0.432638888888889" header="0.511805555555556" footer="0.511805555555556"/>
  <pageSetup paperSize="9" fitToHeight="0" orientation="portrait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Zeros="0" workbookViewId="0">
      <selection activeCell="E5" sqref="E5"/>
    </sheetView>
  </sheetViews>
  <sheetFormatPr defaultColWidth="9" defaultRowHeight="14.25" outlineLevelCol="5"/>
  <cols>
    <col min="1" max="1" width="36.125" style="75" customWidth="1"/>
    <col min="2" max="2" width="14.125" style="75" customWidth="1"/>
    <col min="3" max="3" width="13.125" style="76" customWidth="1"/>
    <col min="4" max="4" width="13.25" style="75" customWidth="1"/>
    <col min="5" max="5" width="13.125" style="76" customWidth="1"/>
    <col min="6" max="16384" width="9" style="75"/>
  </cols>
  <sheetData>
    <row r="1" ht="18" customHeight="1" spans="1:5">
      <c r="A1" s="77" t="s">
        <v>345</v>
      </c>
      <c r="B1" s="77"/>
      <c r="C1" s="77"/>
      <c r="D1" s="77"/>
      <c r="E1" s="75"/>
    </row>
    <row r="2" ht="18" customHeight="1" spans="1:5">
      <c r="A2" s="78" t="s">
        <v>346</v>
      </c>
      <c r="B2" s="78"/>
      <c r="C2" s="79"/>
      <c r="D2" s="79" t="s">
        <v>26</v>
      </c>
      <c r="E2" s="79"/>
    </row>
    <row r="3" ht="15.75" customHeight="1" spans="1:5">
      <c r="A3" s="80" t="s">
        <v>317</v>
      </c>
      <c r="B3" s="32" t="s">
        <v>28</v>
      </c>
      <c r="C3" s="32" t="s">
        <v>29</v>
      </c>
      <c r="D3" s="33" t="s">
        <v>30</v>
      </c>
      <c r="E3" s="68" t="s">
        <v>318</v>
      </c>
    </row>
    <row r="4" ht="34.5" customHeight="1" spans="1:6">
      <c r="A4" s="69" t="s">
        <v>347</v>
      </c>
      <c r="B4" s="81"/>
      <c r="C4" s="81"/>
      <c r="D4" s="18"/>
      <c r="E4" s="82" t="s">
        <v>348</v>
      </c>
      <c r="F4" s="83"/>
    </row>
    <row r="5" ht="18" customHeight="1" spans="1:6">
      <c r="A5" s="69" t="s">
        <v>349</v>
      </c>
      <c r="B5" s="81"/>
      <c r="C5" s="81"/>
      <c r="D5" s="18"/>
      <c r="E5" s="81"/>
      <c r="F5" s="83"/>
    </row>
    <row r="6" ht="18" customHeight="1" spans="1:6">
      <c r="A6" s="69" t="s">
        <v>324</v>
      </c>
      <c r="B6" s="81"/>
      <c r="C6" s="81"/>
      <c r="D6" s="18"/>
      <c r="E6" s="81"/>
      <c r="F6" s="83"/>
    </row>
    <row r="7" ht="18" customHeight="1" spans="1:6">
      <c r="A7" s="84" t="s">
        <v>324</v>
      </c>
      <c r="B7" s="81"/>
      <c r="C7" s="81"/>
      <c r="D7" s="18"/>
      <c r="E7" s="81"/>
      <c r="F7" s="83"/>
    </row>
    <row r="8" ht="18" customHeight="1" spans="1:6">
      <c r="A8" s="84" t="s">
        <v>324</v>
      </c>
      <c r="B8" s="81"/>
      <c r="C8" s="81"/>
      <c r="D8" s="18"/>
      <c r="E8" s="81"/>
      <c r="F8" s="83"/>
    </row>
    <row r="9" ht="18" customHeight="1" spans="1:6">
      <c r="A9" s="69" t="s">
        <v>350</v>
      </c>
      <c r="B9" s="81"/>
      <c r="C9" s="81"/>
      <c r="D9" s="18"/>
      <c r="E9" s="81"/>
      <c r="F9" s="83"/>
    </row>
    <row r="10" ht="18" customHeight="1" spans="1:6">
      <c r="A10" s="69" t="s">
        <v>324</v>
      </c>
      <c r="B10" s="81"/>
      <c r="C10" s="81"/>
      <c r="D10" s="18"/>
      <c r="E10" s="81"/>
      <c r="F10" s="83"/>
    </row>
    <row r="11" ht="18" customHeight="1" spans="1:6">
      <c r="A11" s="84" t="s">
        <v>324</v>
      </c>
      <c r="B11" s="81"/>
      <c r="C11" s="81"/>
      <c r="D11" s="18"/>
      <c r="E11" s="81"/>
      <c r="F11" s="83"/>
    </row>
    <row r="12" ht="18" customHeight="1" spans="1:6">
      <c r="A12" s="84" t="s">
        <v>324</v>
      </c>
      <c r="B12" s="81"/>
      <c r="C12" s="81"/>
      <c r="D12" s="18"/>
      <c r="E12" s="81"/>
      <c r="F12" s="83"/>
    </row>
    <row r="13" ht="18" customHeight="1" spans="1:6">
      <c r="A13" s="85" t="s">
        <v>351</v>
      </c>
      <c r="B13" s="81"/>
      <c r="C13" s="81"/>
      <c r="D13" s="18"/>
      <c r="E13" s="81"/>
      <c r="F13" s="83"/>
    </row>
    <row r="14" ht="18" customHeight="1" spans="1:6">
      <c r="A14" s="85"/>
      <c r="B14" s="81"/>
      <c r="C14" s="81"/>
      <c r="D14" s="18"/>
      <c r="E14" s="81"/>
      <c r="F14" s="83"/>
    </row>
    <row r="15" ht="18" customHeight="1" spans="1:6">
      <c r="A15" s="85"/>
      <c r="B15" s="81"/>
      <c r="C15" s="81"/>
      <c r="D15" s="18"/>
      <c r="E15" s="81"/>
      <c r="F15" s="83"/>
    </row>
    <row r="16" ht="18" customHeight="1" spans="1:6">
      <c r="A16" s="86" t="s">
        <v>352</v>
      </c>
      <c r="B16" s="81"/>
      <c r="C16" s="81"/>
      <c r="D16" s="18"/>
      <c r="E16" s="81"/>
      <c r="F16" s="83"/>
    </row>
    <row r="17" ht="18" customHeight="1" spans="1:6">
      <c r="A17" s="86" t="s">
        <v>353</v>
      </c>
      <c r="B17" s="81"/>
      <c r="C17" s="81"/>
      <c r="D17" s="18"/>
      <c r="E17" s="81"/>
      <c r="F17" s="83"/>
    </row>
    <row r="18" spans="1:6">
      <c r="A18" s="83"/>
      <c r="B18" s="83"/>
      <c r="C18" s="87"/>
      <c r="D18" s="83"/>
      <c r="E18" s="87"/>
      <c r="F18" s="83"/>
    </row>
    <row r="19" spans="1:6">
      <c r="A19" s="83"/>
      <c r="B19" s="83"/>
      <c r="D19" s="83"/>
      <c r="F19" s="83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Zeros="0" workbookViewId="0">
      <selection activeCell="H4" sqref="H4"/>
    </sheetView>
  </sheetViews>
  <sheetFormatPr defaultColWidth="9" defaultRowHeight="14.25" outlineLevelCol="7"/>
  <cols>
    <col min="1" max="1" width="37.25" style="63" customWidth="1"/>
    <col min="2" max="3" width="13.125" style="63" customWidth="1"/>
    <col min="4" max="4" width="13.125" style="63" hidden="1" customWidth="1"/>
    <col min="5" max="5" width="13.125" style="63" customWidth="1"/>
    <col min="6" max="6" width="14.75" style="63" hidden="1" customWidth="1"/>
    <col min="7" max="7" width="8.5" style="63" customWidth="1"/>
    <col min="8" max="8" width="15.125" style="63" customWidth="1"/>
    <col min="9" max="16384" width="9" style="63"/>
  </cols>
  <sheetData>
    <row r="1" ht="33" customHeight="1" spans="1:7">
      <c r="A1" s="64" t="s">
        <v>354</v>
      </c>
      <c r="B1" s="64"/>
      <c r="C1" s="64"/>
      <c r="D1" s="64"/>
      <c r="E1" s="64"/>
      <c r="F1" s="64"/>
      <c r="G1" s="64"/>
    </row>
    <row r="2" ht="18" customHeight="1" spans="1:8">
      <c r="A2" s="65" t="s">
        <v>355</v>
      </c>
      <c r="B2" s="65"/>
      <c r="C2" s="66"/>
      <c r="D2" s="66"/>
      <c r="E2" s="66"/>
      <c r="F2" s="66"/>
      <c r="G2" s="66" t="s">
        <v>26</v>
      </c>
      <c r="H2" s="66"/>
    </row>
    <row r="3" ht="39" customHeight="1" spans="1:8">
      <c r="A3" s="67" t="s">
        <v>251</v>
      </c>
      <c r="B3" s="32" t="s">
        <v>28</v>
      </c>
      <c r="C3" s="32" t="s">
        <v>58</v>
      </c>
      <c r="D3" s="32" t="s">
        <v>59</v>
      </c>
      <c r="E3" s="32" t="s">
        <v>29</v>
      </c>
      <c r="F3" s="32" t="s">
        <v>60</v>
      </c>
      <c r="G3" s="33" t="s">
        <v>61</v>
      </c>
      <c r="H3" s="68" t="s">
        <v>318</v>
      </c>
    </row>
    <row r="4" ht="33.75" customHeight="1" spans="1:8">
      <c r="A4" s="69" t="s">
        <v>347</v>
      </c>
      <c r="B4" s="70"/>
      <c r="C4" s="70"/>
      <c r="D4" s="70"/>
      <c r="E4" s="70"/>
      <c r="F4" s="70"/>
      <c r="G4" s="18"/>
      <c r="H4" s="61" t="s">
        <v>348</v>
      </c>
    </row>
    <row r="5" ht="18" customHeight="1" spans="1:8">
      <c r="A5" s="69" t="s">
        <v>349</v>
      </c>
      <c r="B5" s="70"/>
      <c r="C5" s="70"/>
      <c r="D5" s="70"/>
      <c r="E5" s="70"/>
      <c r="F5" s="71"/>
      <c r="G5" s="18"/>
      <c r="H5" s="70"/>
    </row>
    <row r="6" ht="18" customHeight="1" spans="1:8">
      <c r="A6" s="69" t="s">
        <v>356</v>
      </c>
      <c r="B6" s="70"/>
      <c r="C6" s="70"/>
      <c r="D6" s="70"/>
      <c r="E6" s="70"/>
      <c r="F6" s="71"/>
      <c r="G6" s="18"/>
      <c r="H6" s="70"/>
    </row>
    <row r="7" ht="18" customHeight="1" spans="1:8">
      <c r="A7" s="69" t="s">
        <v>324</v>
      </c>
      <c r="B7" s="70"/>
      <c r="C7" s="70"/>
      <c r="D7" s="70"/>
      <c r="E7" s="70"/>
      <c r="F7" s="71"/>
      <c r="G7" s="18"/>
      <c r="H7" s="70"/>
    </row>
    <row r="8" ht="18" customHeight="1" spans="1:8">
      <c r="A8" s="69" t="s">
        <v>324</v>
      </c>
      <c r="B8" s="70"/>
      <c r="C8" s="70"/>
      <c r="D8" s="70"/>
      <c r="E8" s="70"/>
      <c r="F8" s="70"/>
      <c r="G8" s="18"/>
      <c r="H8" s="70"/>
    </row>
    <row r="9" ht="18" customHeight="1" spans="1:8">
      <c r="A9" s="69" t="s">
        <v>324</v>
      </c>
      <c r="B9" s="70"/>
      <c r="C9" s="70"/>
      <c r="D9" s="70"/>
      <c r="E9" s="70"/>
      <c r="F9" s="71"/>
      <c r="G9" s="18"/>
      <c r="H9" s="70"/>
    </row>
    <row r="10" ht="18" customHeight="1" spans="1:8">
      <c r="A10" s="69" t="s">
        <v>324</v>
      </c>
      <c r="B10" s="70"/>
      <c r="C10" s="70"/>
      <c r="D10" s="70"/>
      <c r="E10" s="70"/>
      <c r="F10" s="71"/>
      <c r="G10" s="18"/>
      <c r="H10" s="70"/>
    </row>
    <row r="11" ht="18" customHeight="1" spans="1:8">
      <c r="A11" s="72" t="s">
        <v>357</v>
      </c>
      <c r="B11" s="70"/>
      <c r="C11" s="70"/>
      <c r="D11" s="70"/>
      <c r="E11" s="70"/>
      <c r="F11" s="71"/>
      <c r="G11" s="18"/>
      <c r="H11" s="70"/>
    </row>
    <row r="12" ht="18" customHeight="1" spans="1:8">
      <c r="A12" s="73" t="s">
        <v>358</v>
      </c>
      <c r="B12" s="70"/>
      <c r="C12" s="70"/>
      <c r="D12" s="70"/>
      <c r="E12" s="70"/>
      <c r="F12" s="71"/>
      <c r="G12" s="18"/>
      <c r="H12" s="70"/>
    </row>
    <row r="13" ht="18" customHeight="1" spans="1:8">
      <c r="A13" s="72" t="s">
        <v>359</v>
      </c>
      <c r="B13" s="70"/>
      <c r="C13" s="70"/>
      <c r="D13" s="70"/>
      <c r="E13" s="70"/>
      <c r="F13" s="70"/>
      <c r="G13" s="18"/>
      <c r="H13" s="70"/>
    </row>
    <row r="14" ht="18" customHeight="1" spans="1:8">
      <c r="A14" s="73" t="s">
        <v>358</v>
      </c>
      <c r="B14" s="70"/>
      <c r="C14" s="70"/>
      <c r="D14" s="70"/>
      <c r="E14" s="70"/>
      <c r="F14" s="70"/>
      <c r="G14" s="18"/>
      <c r="H14" s="70"/>
    </row>
    <row r="15" ht="18" customHeight="1" spans="1:8">
      <c r="A15" s="69" t="s">
        <v>350</v>
      </c>
      <c r="B15" s="70"/>
      <c r="C15" s="70"/>
      <c r="D15" s="70"/>
      <c r="E15" s="70"/>
      <c r="F15" s="71"/>
      <c r="G15" s="18"/>
      <c r="H15" s="70"/>
    </row>
    <row r="16" ht="18" customHeight="1" spans="1:8">
      <c r="A16" s="69" t="s">
        <v>360</v>
      </c>
      <c r="B16" s="70"/>
      <c r="C16" s="70"/>
      <c r="D16" s="70"/>
      <c r="E16" s="70"/>
      <c r="F16" s="71"/>
      <c r="G16" s="18"/>
      <c r="H16" s="70"/>
    </row>
    <row r="17" ht="18" customHeight="1" spans="1:8">
      <c r="A17" s="73" t="s">
        <v>358</v>
      </c>
      <c r="B17" s="70"/>
      <c r="C17" s="70"/>
      <c r="D17" s="70"/>
      <c r="E17" s="70"/>
      <c r="F17" s="71"/>
      <c r="G17" s="18"/>
      <c r="H17" s="70"/>
    </row>
    <row r="18" ht="18" customHeight="1" spans="1:8">
      <c r="A18" s="69"/>
      <c r="B18" s="70"/>
      <c r="C18" s="70"/>
      <c r="D18" s="70"/>
      <c r="E18" s="70"/>
      <c r="F18" s="70"/>
      <c r="G18" s="18"/>
      <c r="H18" s="70"/>
    </row>
    <row r="19" ht="18" customHeight="1" spans="1:8">
      <c r="A19" s="74" t="s">
        <v>361</v>
      </c>
      <c r="B19" s="70"/>
      <c r="C19" s="70"/>
      <c r="D19" s="70"/>
      <c r="E19" s="70"/>
      <c r="F19" s="71"/>
      <c r="G19" s="18"/>
      <c r="H19" s="70"/>
    </row>
    <row r="20" ht="18" customHeight="1" spans="1:8">
      <c r="A20" s="74" t="s">
        <v>353</v>
      </c>
      <c r="B20" s="70"/>
      <c r="C20" s="70"/>
      <c r="D20" s="70"/>
      <c r="E20" s="70"/>
      <c r="F20" s="71"/>
      <c r="G20" s="18"/>
      <c r="H20" s="70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6" sqref="E6"/>
    </sheetView>
  </sheetViews>
  <sheetFormatPr defaultColWidth="9" defaultRowHeight="13.5" outlineLevelCol="4"/>
  <cols>
    <col min="1" max="1" width="14.5" style="51" customWidth="1"/>
    <col min="2" max="2" width="13.875" style="51" customWidth="1"/>
    <col min="3" max="3" width="24.25" style="51" customWidth="1"/>
    <col min="4" max="4" width="29.75" style="51" customWidth="1"/>
    <col min="5" max="5" width="19.5" style="51" customWidth="1"/>
    <col min="6" max="16384" width="9" style="51"/>
  </cols>
  <sheetData>
    <row r="1" ht="27.75" customHeight="1" spans="1:4">
      <c r="A1" s="52" t="s">
        <v>362</v>
      </c>
      <c r="B1" s="53"/>
      <c r="C1" s="53"/>
      <c r="D1" s="53"/>
    </row>
    <row r="2" s="50" customFormat="1" ht="18" customHeight="1" spans="1:4">
      <c r="A2" s="54" t="s">
        <v>363</v>
      </c>
      <c r="B2" s="54"/>
      <c r="C2" s="54"/>
      <c r="D2" s="54"/>
    </row>
    <row r="3" s="50" customFormat="1" ht="24" customHeight="1" spans="1:5">
      <c r="A3" s="55" t="s">
        <v>223</v>
      </c>
      <c r="B3" s="55" t="s">
        <v>224</v>
      </c>
      <c r="C3" s="56" t="s">
        <v>364</v>
      </c>
      <c r="D3" s="56" t="s">
        <v>365</v>
      </c>
      <c r="E3" s="57" t="s">
        <v>318</v>
      </c>
    </row>
    <row r="4" s="50" customFormat="1" ht="21" customHeight="1" spans="1:5">
      <c r="A4" s="58"/>
      <c r="B4" s="58"/>
      <c r="C4" s="56"/>
      <c r="D4" s="56"/>
      <c r="E4" s="56"/>
    </row>
    <row r="5" s="50" customFormat="1" ht="27.75" customHeight="1" spans="1:5">
      <c r="A5" s="59" t="s">
        <v>243</v>
      </c>
      <c r="B5" s="60"/>
      <c r="C5" s="60"/>
      <c r="D5" s="60"/>
      <c r="E5" s="61" t="s">
        <v>366</v>
      </c>
    </row>
    <row r="6" s="50" customFormat="1" ht="18" customHeight="1" spans="1:5">
      <c r="A6" s="62"/>
      <c r="B6" s="60"/>
      <c r="C6" s="60"/>
      <c r="D6" s="60"/>
      <c r="E6" s="60"/>
    </row>
    <row r="7" s="50" customFormat="1" ht="18" customHeight="1" spans="1:5">
      <c r="A7" s="62"/>
      <c r="B7" s="60"/>
      <c r="C7" s="60"/>
      <c r="D7" s="60"/>
      <c r="E7" s="60"/>
    </row>
    <row r="8" s="50" customFormat="1" ht="18" customHeight="1" spans="1:5">
      <c r="A8" s="62"/>
      <c r="B8" s="60"/>
      <c r="C8" s="60"/>
      <c r="D8" s="60"/>
      <c r="E8" s="60"/>
    </row>
    <row r="9" s="50" customFormat="1" ht="18" customHeight="1" spans="1:5">
      <c r="A9" s="62"/>
      <c r="B9" s="60"/>
      <c r="C9" s="60"/>
      <c r="D9" s="60"/>
      <c r="E9" s="60"/>
    </row>
    <row r="10" s="50" customFormat="1" ht="18" customHeight="1" spans="1:5">
      <c r="A10" s="62"/>
      <c r="B10" s="60"/>
      <c r="C10" s="60"/>
      <c r="D10" s="60"/>
      <c r="E10" s="60"/>
    </row>
    <row r="11" s="50" customFormat="1" ht="18" customHeight="1" spans="1:5">
      <c r="A11" s="62"/>
      <c r="B11" s="60"/>
      <c r="C11" s="60"/>
      <c r="D11" s="60"/>
      <c r="E11" s="60"/>
    </row>
    <row r="12" s="50" customFormat="1" ht="18" customHeight="1" spans="1:5">
      <c r="A12" s="62"/>
      <c r="B12" s="60"/>
      <c r="C12" s="60"/>
      <c r="D12" s="60"/>
      <c r="E12" s="60"/>
    </row>
  </sheetData>
  <mergeCells count="7">
    <mergeCell ref="A1:D1"/>
    <mergeCell ref="A2:D2"/>
    <mergeCell ref="A3:A4"/>
    <mergeCell ref="B3:B4"/>
    <mergeCell ref="C3:C4"/>
    <mergeCell ref="D3:D4"/>
    <mergeCell ref="E3:E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Zeros="0" workbookViewId="0">
      <selection activeCell="F36" sqref="F36"/>
    </sheetView>
  </sheetViews>
  <sheetFormatPr defaultColWidth="9" defaultRowHeight="14.25" outlineLevelCol="5"/>
  <cols>
    <col min="1" max="1" width="33.125" style="27" customWidth="1"/>
    <col min="2" max="2" width="14.375" style="27" customWidth="1"/>
    <col min="3" max="3" width="14.5" style="27" customWidth="1"/>
    <col min="4" max="4" width="13.25" style="27" customWidth="1"/>
    <col min="5" max="5" width="9" style="27"/>
    <col min="6" max="6" width="9.5" style="27" customWidth="1"/>
    <col min="7" max="16384" width="9" style="27"/>
  </cols>
  <sheetData>
    <row r="1" ht="31.5" customHeight="1" spans="1:4">
      <c r="A1" s="28" t="s">
        <v>367</v>
      </c>
      <c r="B1" s="29"/>
      <c r="C1" s="29"/>
      <c r="D1" s="29"/>
    </row>
    <row r="2" s="25" customFormat="1" ht="20.25" customHeight="1" spans="1:4">
      <c r="A2" s="25" t="s">
        <v>368</v>
      </c>
      <c r="B2" s="30"/>
      <c r="C2" s="30"/>
      <c r="D2" s="30" t="s">
        <v>26</v>
      </c>
    </row>
    <row r="3" s="26" customFormat="1" ht="21.75" customHeight="1" spans="1:4">
      <c r="A3" s="31" t="s">
        <v>251</v>
      </c>
      <c r="B3" s="32" t="s">
        <v>28</v>
      </c>
      <c r="C3" s="32" t="s">
        <v>29</v>
      </c>
      <c r="D3" s="33" t="s">
        <v>30</v>
      </c>
    </row>
    <row r="4" s="25" customFormat="1" ht="18" customHeight="1" spans="1:4">
      <c r="A4" s="34" t="s">
        <v>369</v>
      </c>
      <c r="B4" s="48"/>
      <c r="C4" s="48"/>
      <c r="D4" s="36"/>
    </row>
    <row r="5" s="25" customFormat="1" ht="18" customHeight="1" spans="1:4">
      <c r="A5" s="34" t="s">
        <v>370</v>
      </c>
      <c r="B5" s="48"/>
      <c r="C5" s="48"/>
      <c r="D5" s="36"/>
    </row>
    <row r="6" s="25" customFormat="1" ht="18" customHeight="1" spans="1:4">
      <c r="A6" s="34" t="s">
        <v>371</v>
      </c>
      <c r="B6" s="48"/>
      <c r="C6" s="48"/>
      <c r="D6" s="36"/>
    </row>
    <row r="7" s="25" customFormat="1" ht="18" customHeight="1" spans="1:4">
      <c r="A7" s="34" t="s">
        <v>372</v>
      </c>
      <c r="B7" s="48"/>
      <c r="C7" s="48"/>
      <c r="D7" s="36"/>
    </row>
    <row r="8" s="25" customFormat="1" ht="18" customHeight="1" spans="1:6">
      <c r="A8" s="42" t="s">
        <v>373</v>
      </c>
      <c r="B8" s="48"/>
      <c r="C8" s="48"/>
      <c r="D8" s="36"/>
      <c r="F8" s="49"/>
    </row>
    <row r="9" s="25" customFormat="1" ht="18" customHeight="1" spans="1:4">
      <c r="A9" s="34" t="s">
        <v>370</v>
      </c>
      <c r="B9" s="48"/>
      <c r="C9" s="48"/>
      <c r="D9" s="36"/>
    </row>
    <row r="10" s="25" customFormat="1" ht="18" customHeight="1" spans="1:4">
      <c r="A10" s="34" t="s">
        <v>371</v>
      </c>
      <c r="B10" s="48"/>
      <c r="C10" s="48"/>
      <c r="D10" s="36"/>
    </row>
    <row r="11" s="25" customFormat="1" ht="18" customHeight="1" spans="1:4">
      <c r="A11" s="34" t="s">
        <v>372</v>
      </c>
      <c r="B11" s="48"/>
      <c r="C11" s="48"/>
      <c r="D11" s="36"/>
    </row>
    <row r="12" s="25" customFormat="1" ht="18" customHeight="1" spans="1:4">
      <c r="A12" s="42" t="s">
        <v>374</v>
      </c>
      <c r="B12" s="48"/>
      <c r="C12" s="48">
        <v>6707</v>
      </c>
      <c r="D12" s="36"/>
    </row>
    <row r="13" s="25" customFormat="1" ht="18" customHeight="1" spans="1:4">
      <c r="A13" s="34" t="s">
        <v>370</v>
      </c>
      <c r="B13" s="48"/>
      <c r="C13" s="48">
        <v>2511</v>
      </c>
      <c r="D13" s="36"/>
    </row>
    <row r="14" s="25" customFormat="1" ht="18" customHeight="1" spans="1:4">
      <c r="A14" s="34" t="s">
        <v>371</v>
      </c>
      <c r="B14" s="48"/>
      <c r="C14" s="48">
        <v>4003</v>
      </c>
      <c r="D14" s="36"/>
    </row>
    <row r="15" s="25" customFormat="1" ht="18" customHeight="1" spans="1:4">
      <c r="A15" s="34" t="s">
        <v>372</v>
      </c>
      <c r="B15" s="48"/>
      <c r="C15" s="48">
        <v>79</v>
      </c>
      <c r="D15" s="36"/>
    </row>
    <row r="16" s="25" customFormat="1" ht="18" customHeight="1" spans="1:4">
      <c r="A16" s="34" t="s">
        <v>375</v>
      </c>
      <c r="B16" s="48"/>
      <c r="C16" s="48"/>
      <c r="D16" s="36"/>
    </row>
    <row r="17" s="25" customFormat="1" ht="18" customHeight="1" spans="1:4">
      <c r="A17" s="34" t="s">
        <v>370</v>
      </c>
      <c r="B17" s="48"/>
      <c r="C17" s="48"/>
      <c r="D17" s="36"/>
    </row>
    <row r="18" s="25" customFormat="1" ht="18" customHeight="1" spans="1:4">
      <c r="A18" s="34" t="s">
        <v>371</v>
      </c>
      <c r="B18" s="48"/>
      <c r="C18" s="48"/>
      <c r="D18" s="36"/>
    </row>
    <row r="19" s="25" customFormat="1" ht="18" customHeight="1" spans="1:4">
      <c r="A19" s="34" t="s">
        <v>372</v>
      </c>
      <c r="B19" s="48"/>
      <c r="C19" s="48"/>
      <c r="D19" s="36"/>
    </row>
    <row r="20" s="25" customFormat="1" ht="18" customHeight="1" spans="1:4">
      <c r="A20" s="42" t="s">
        <v>376</v>
      </c>
      <c r="B20" s="48"/>
      <c r="C20" s="48"/>
      <c r="D20" s="36"/>
    </row>
    <row r="21" s="25" customFormat="1" ht="18" customHeight="1" spans="1:4">
      <c r="A21" s="34" t="s">
        <v>370</v>
      </c>
      <c r="B21" s="48"/>
      <c r="C21" s="48"/>
      <c r="D21" s="36"/>
    </row>
    <row r="22" s="25" customFormat="1" ht="18" customHeight="1" spans="1:4">
      <c r="A22" s="34" t="s">
        <v>371</v>
      </c>
      <c r="B22" s="48"/>
      <c r="C22" s="48"/>
      <c r="D22" s="36"/>
    </row>
    <row r="23" s="25" customFormat="1" ht="18" customHeight="1" spans="1:4">
      <c r="A23" s="34" t="s">
        <v>372</v>
      </c>
      <c r="B23" s="48"/>
      <c r="C23" s="48"/>
      <c r="D23" s="36"/>
    </row>
    <row r="24" s="25" customFormat="1" ht="18" customHeight="1" spans="1:4">
      <c r="A24" s="34" t="s">
        <v>377</v>
      </c>
      <c r="B24" s="48"/>
      <c r="C24" s="48"/>
      <c r="D24" s="36"/>
    </row>
    <row r="25" s="25" customFormat="1" ht="18" customHeight="1" spans="1:4">
      <c r="A25" s="34" t="s">
        <v>370</v>
      </c>
      <c r="B25" s="48"/>
      <c r="C25" s="48"/>
      <c r="D25" s="36"/>
    </row>
    <row r="26" s="25" customFormat="1" ht="18" customHeight="1" spans="1:4">
      <c r="A26" s="34" t="s">
        <v>371</v>
      </c>
      <c r="B26" s="48"/>
      <c r="C26" s="48"/>
      <c r="D26" s="36"/>
    </row>
    <row r="27" s="25" customFormat="1" ht="18" customHeight="1" spans="1:4">
      <c r="A27" s="34" t="s">
        <v>372</v>
      </c>
      <c r="B27" s="48"/>
      <c r="C27" s="48"/>
      <c r="D27" s="36"/>
    </row>
    <row r="28" s="25" customFormat="1" ht="18" customHeight="1" spans="1:4">
      <c r="A28" s="34" t="s">
        <v>378</v>
      </c>
      <c r="B28" s="48"/>
      <c r="C28" s="48"/>
      <c r="D28" s="36"/>
    </row>
    <row r="29" s="25" customFormat="1" ht="18" customHeight="1" spans="1:4">
      <c r="A29" s="34" t="s">
        <v>370</v>
      </c>
      <c r="B29" s="48"/>
      <c r="C29" s="48"/>
      <c r="D29" s="36"/>
    </row>
    <row r="30" s="25" customFormat="1" ht="18" customHeight="1" spans="1:4">
      <c r="A30" s="34" t="s">
        <v>371</v>
      </c>
      <c r="B30" s="48"/>
      <c r="C30" s="48"/>
      <c r="D30" s="36"/>
    </row>
    <row r="31" s="25" customFormat="1" ht="15.75" customHeight="1" spans="1:4">
      <c r="A31" s="34" t="s">
        <v>372</v>
      </c>
      <c r="B31" s="48"/>
      <c r="C31" s="48"/>
      <c r="D31" s="36"/>
    </row>
    <row r="32" s="25" customFormat="1" ht="18" customHeight="1" spans="1:4">
      <c r="A32" s="42" t="s">
        <v>379</v>
      </c>
      <c r="B32" s="48"/>
      <c r="C32" s="48"/>
      <c r="D32" s="36"/>
    </row>
    <row r="33" s="25" customFormat="1" ht="18" customHeight="1" spans="1:4">
      <c r="A33" s="34" t="s">
        <v>370</v>
      </c>
      <c r="B33" s="48"/>
      <c r="C33" s="48"/>
      <c r="D33" s="36"/>
    </row>
    <row r="34" s="25" customFormat="1" ht="18" customHeight="1" spans="1:4">
      <c r="A34" s="34" t="s">
        <v>371</v>
      </c>
      <c r="B34" s="48"/>
      <c r="C34" s="48"/>
      <c r="D34" s="36"/>
    </row>
    <row r="35" s="25" customFormat="1" ht="18" customHeight="1" spans="1:4">
      <c r="A35" s="34" t="s">
        <v>372</v>
      </c>
      <c r="B35" s="48"/>
      <c r="C35" s="48"/>
      <c r="D35" s="36"/>
    </row>
    <row r="36" s="25" customFormat="1" ht="18" customHeight="1" spans="1:4">
      <c r="A36" s="34"/>
      <c r="B36" s="48"/>
      <c r="C36" s="48"/>
      <c r="D36" s="36"/>
    </row>
    <row r="37" s="25" customFormat="1" ht="18" customHeight="1" spans="1:4">
      <c r="A37" s="34" t="s">
        <v>380</v>
      </c>
      <c r="B37" s="48"/>
      <c r="C37" s="48">
        <v>6707</v>
      </c>
      <c r="D37" s="36"/>
    </row>
    <row r="38" s="25" customFormat="1" ht="18" customHeight="1" spans="1:4">
      <c r="A38" s="34" t="s">
        <v>370</v>
      </c>
      <c r="B38" s="48"/>
      <c r="C38" s="48">
        <v>2511</v>
      </c>
      <c r="D38" s="36"/>
    </row>
    <row r="39" s="25" customFormat="1" ht="18" customHeight="1" spans="1:4">
      <c r="A39" s="34" t="s">
        <v>371</v>
      </c>
      <c r="B39" s="48"/>
      <c r="C39" s="48">
        <v>4003</v>
      </c>
      <c r="D39" s="36"/>
    </row>
    <row r="40" s="25" customFormat="1" ht="18" customHeight="1" spans="1:4">
      <c r="A40" s="34" t="s">
        <v>372</v>
      </c>
      <c r="B40" s="48"/>
      <c r="C40" s="48">
        <v>79</v>
      </c>
      <c r="D40" s="36"/>
    </row>
  </sheetData>
  <mergeCells count="1">
    <mergeCell ref="A1:D1"/>
  </mergeCells>
  <printOptions horizontalCentered="1"/>
  <pageMargins left="0.747916666666667" right="0.747916666666667" top="0.432638888888889" bottom="0.432638888888889" header="0.511805555555556" footer="0.511805555555556"/>
  <pageSetup paperSize="9" fitToHeight="0" orientation="portrait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Zeros="0" topLeftCell="A16" workbookViewId="0">
      <selection activeCell="A1" sqref="$A1:$XFD1048576"/>
    </sheetView>
  </sheetViews>
  <sheetFormatPr defaultColWidth="9.125" defaultRowHeight="13.5" outlineLevelCol="5"/>
  <cols>
    <col min="1" max="1" width="36" style="104" customWidth="1"/>
    <col min="2" max="3" width="18.375" style="104" customWidth="1"/>
    <col min="4" max="4" width="13.25" style="104" customWidth="1"/>
    <col min="5" max="5" width="13.5" style="104" hidden="1" customWidth="1"/>
    <col min="6" max="6" width="3.625" style="104" hidden="1" customWidth="1"/>
    <col min="7" max="251" width="9.125" style="104" customWidth="1"/>
    <col min="252" max="16384" width="9.125" style="104"/>
  </cols>
  <sheetData>
    <row r="1" s="236" customFormat="1" ht="30" customHeight="1" spans="1:4">
      <c r="A1" s="257" t="s">
        <v>24</v>
      </c>
      <c r="B1" s="258"/>
      <c r="C1" s="258"/>
      <c r="D1" s="258"/>
    </row>
    <row r="2" s="100" customFormat="1" ht="21" customHeight="1" spans="1:4">
      <c r="A2" s="259" t="s">
        <v>25</v>
      </c>
      <c r="B2" s="260"/>
      <c r="C2" s="260"/>
      <c r="D2" s="260" t="s">
        <v>26</v>
      </c>
    </row>
    <row r="3" s="101" customFormat="1" ht="24.95" customHeight="1" spans="1:5">
      <c r="A3" s="32" t="s">
        <v>27</v>
      </c>
      <c r="B3" s="32" t="s">
        <v>28</v>
      </c>
      <c r="C3" s="32" t="s">
        <v>29</v>
      </c>
      <c r="D3" s="33" t="s">
        <v>30</v>
      </c>
      <c r="E3" s="101" t="s">
        <v>31</v>
      </c>
    </row>
    <row r="4" ht="18" customHeight="1" spans="1:6">
      <c r="A4" s="245" t="s">
        <v>32</v>
      </c>
      <c r="B4" s="261">
        <f>SUM(B5:B19)</f>
        <v>35800</v>
      </c>
      <c r="C4" s="261">
        <v>41477</v>
      </c>
      <c r="D4" s="18">
        <f>C4/B4</f>
        <v>1.15857541899441</v>
      </c>
      <c r="E4" s="262"/>
      <c r="F4" s="104">
        <f>12/11</f>
        <v>1.09090909090909</v>
      </c>
    </row>
    <row r="5" ht="18" customHeight="1" spans="1:6">
      <c r="A5" s="245" t="s">
        <v>33</v>
      </c>
      <c r="B5" s="261">
        <v>15000</v>
      </c>
      <c r="C5" s="261">
        <v>16421</v>
      </c>
      <c r="D5" s="18">
        <f t="shared" ref="D5:D30" si="0">C5/B5</f>
        <v>1.09473333333333</v>
      </c>
      <c r="E5" s="262">
        <v>7849387</v>
      </c>
      <c r="F5" s="263"/>
    </row>
    <row r="6" ht="18" customHeight="1" spans="1:6">
      <c r="A6" s="245" t="s">
        <v>34</v>
      </c>
      <c r="B6" s="261">
        <v>8500</v>
      </c>
      <c r="C6" s="261">
        <v>14207</v>
      </c>
      <c r="D6" s="18">
        <f t="shared" si="0"/>
        <v>1.67141176470588</v>
      </c>
      <c r="E6" s="262">
        <v>59090</v>
      </c>
      <c r="F6" s="263"/>
    </row>
    <row r="7" ht="18" customHeight="1" spans="1:6">
      <c r="A7" s="245" t="s">
        <v>35</v>
      </c>
      <c r="B7" s="261">
        <v>870</v>
      </c>
      <c r="C7" s="261">
        <v>567</v>
      </c>
      <c r="D7" s="18">
        <f t="shared" si="0"/>
        <v>0.651724137931034</v>
      </c>
      <c r="E7" s="262">
        <v>3417171</v>
      </c>
      <c r="F7" s="263"/>
    </row>
    <row r="8" ht="18" customHeight="1" spans="1:6">
      <c r="A8" s="243" t="s">
        <v>36</v>
      </c>
      <c r="B8" s="261">
        <v>80</v>
      </c>
      <c r="C8" s="261">
        <v>1</v>
      </c>
      <c r="D8" s="18">
        <f t="shared" si="0"/>
        <v>0.0125</v>
      </c>
      <c r="E8" s="262">
        <v>1112634</v>
      </c>
      <c r="F8" s="263"/>
    </row>
    <row r="9" ht="18" customHeight="1" spans="1:6">
      <c r="A9" s="243" t="s">
        <v>37</v>
      </c>
      <c r="B9" s="261">
        <v>1000</v>
      </c>
      <c r="C9" s="261">
        <v>1579</v>
      </c>
      <c r="D9" s="18">
        <f t="shared" si="0"/>
        <v>1.579</v>
      </c>
      <c r="E9" s="262">
        <v>127505</v>
      </c>
      <c r="F9" s="263"/>
    </row>
    <row r="10" ht="18" customHeight="1" spans="1:6">
      <c r="A10" s="243" t="s">
        <v>38</v>
      </c>
      <c r="B10" s="261">
        <v>900</v>
      </c>
      <c r="C10" s="261">
        <v>756</v>
      </c>
      <c r="D10" s="18">
        <f t="shared" si="0"/>
        <v>0.84</v>
      </c>
      <c r="E10" s="262">
        <v>1515426</v>
      </c>
      <c r="F10" s="263"/>
    </row>
    <row r="11" ht="18" customHeight="1" spans="1:6">
      <c r="A11" s="245" t="s">
        <v>39</v>
      </c>
      <c r="B11" s="261">
        <v>450</v>
      </c>
      <c r="C11" s="261">
        <v>348</v>
      </c>
      <c r="D11" s="18">
        <f t="shared" si="0"/>
        <v>0.773333333333333</v>
      </c>
      <c r="E11" s="262">
        <v>784611</v>
      </c>
      <c r="F11" s="263"/>
    </row>
    <row r="12" ht="18" customHeight="1" spans="1:6">
      <c r="A12" s="245" t="s">
        <v>40</v>
      </c>
      <c r="B12" s="261">
        <v>2000</v>
      </c>
      <c r="C12" s="261">
        <v>2389</v>
      </c>
      <c r="D12" s="18">
        <f t="shared" si="0"/>
        <v>1.1945</v>
      </c>
      <c r="E12" s="262">
        <v>312645</v>
      </c>
      <c r="F12" s="263"/>
    </row>
    <row r="13" ht="18" customHeight="1" spans="1:6">
      <c r="A13" s="245" t="s">
        <v>41</v>
      </c>
      <c r="B13" s="261">
        <v>2000</v>
      </c>
      <c r="C13" s="261">
        <v>2874</v>
      </c>
      <c r="D13" s="18">
        <f t="shared" si="0"/>
        <v>1.437</v>
      </c>
      <c r="E13" s="262">
        <v>650773</v>
      </c>
      <c r="F13" s="263"/>
    </row>
    <row r="14" ht="18" customHeight="1" spans="1:6">
      <c r="A14" s="245" t="s">
        <v>42</v>
      </c>
      <c r="B14" s="261"/>
      <c r="C14" s="261">
        <v>0</v>
      </c>
      <c r="D14" s="18"/>
      <c r="E14" s="262">
        <v>2107794</v>
      </c>
      <c r="F14" s="263"/>
    </row>
    <row r="15" ht="18" customHeight="1" spans="1:6">
      <c r="A15" s="245" t="s">
        <v>43</v>
      </c>
      <c r="B15" s="261">
        <v>2000</v>
      </c>
      <c r="C15" s="261">
        <v>445</v>
      </c>
      <c r="D15" s="18">
        <f t="shared" si="0"/>
        <v>0.2225</v>
      </c>
      <c r="E15" s="262">
        <v>221825</v>
      </c>
      <c r="F15" s="263"/>
    </row>
    <row r="16" ht="18" customHeight="1" spans="1:6">
      <c r="A16" s="245" t="s">
        <v>44</v>
      </c>
      <c r="B16" s="261">
        <v>3000</v>
      </c>
      <c r="C16" s="261">
        <v>1879</v>
      </c>
      <c r="D16" s="18">
        <f t="shared" si="0"/>
        <v>0.626333333333333</v>
      </c>
      <c r="E16" s="262">
        <v>981362</v>
      </c>
      <c r="F16" s="263"/>
    </row>
    <row r="17" ht="18" customHeight="1" spans="1:6">
      <c r="A17" s="245" t="s">
        <v>45</v>
      </c>
      <c r="B17" s="261"/>
      <c r="C17" s="261">
        <v>0</v>
      </c>
      <c r="D17" s="18"/>
      <c r="E17" s="262">
        <v>1872669</v>
      </c>
      <c r="F17" s="263"/>
    </row>
    <row r="18" ht="18" customHeight="1" spans="1:6">
      <c r="A18" s="245" t="s">
        <v>46</v>
      </c>
      <c r="B18" s="261"/>
      <c r="C18" s="261">
        <v>12</v>
      </c>
      <c r="D18" s="18"/>
      <c r="E18" s="262">
        <v>19574</v>
      </c>
      <c r="F18" s="263"/>
    </row>
    <row r="19" ht="18" customHeight="1" spans="1:6">
      <c r="A19" s="245" t="s">
        <v>47</v>
      </c>
      <c r="B19" s="261"/>
      <c r="C19" s="261">
        <v>-1</v>
      </c>
      <c r="D19" s="18"/>
      <c r="E19" s="104">
        <v>28</v>
      </c>
      <c r="F19" s="263"/>
    </row>
    <row r="20" ht="18" customHeight="1" spans="1:6">
      <c r="A20" s="245" t="s">
        <v>48</v>
      </c>
      <c r="B20" s="261">
        <f>SUM(B21:B26)</f>
        <v>15000</v>
      </c>
      <c r="C20" s="261">
        <v>3836</v>
      </c>
      <c r="D20" s="18">
        <f t="shared" si="0"/>
        <v>0.255733333333333</v>
      </c>
      <c r="E20" s="264"/>
      <c r="F20" s="263"/>
    </row>
    <row r="21" ht="18" customHeight="1" spans="1:6">
      <c r="A21" s="245" t="s">
        <v>49</v>
      </c>
      <c r="B21" s="261">
        <v>10200</v>
      </c>
      <c r="C21" s="261">
        <v>1527</v>
      </c>
      <c r="D21" s="18">
        <f t="shared" si="0"/>
        <v>0.149705882352941</v>
      </c>
      <c r="E21" s="262">
        <v>1575382</v>
      </c>
      <c r="F21" s="263"/>
    </row>
    <row r="22" ht="18" customHeight="1" spans="1:6">
      <c r="A22" s="245" t="s">
        <v>50</v>
      </c>
      <c r="B22" s="261">
        <v>700</v>
      </c>
      <c r="C22" s="261">
        <v>722</v>
      </c>
      <c r="D22" s="18">
        <f t="shared" si="0"/>
        <v>1.03142857142857</v>
      </c>
      <c r="E22" s="262">
        <v>2860806</v>
      </c>
      <c r="F22" s="263"/>
    </row>
    <row r="23" ht="18" customHeight="1" spans="1:6">
      <c r="A23" s="245" t="s">
        <v>51</v>
      </c>
      <c r="B23" s="261">
        <v>450</v>
      </c>
      <c r="C23" s="261">
        <v>760</v>
      </c>
      <c r="D23" s="18">
        <f t="shared" si="0"/>
        <v>1.68888888888889</v>
      </c>
      <c r="E23" s="262">
        <v>730631</v>
      </c>
      <c r="F23" s="263"/>
    </row>
    <row r="24" ht="18" customHeight="1" spans="1:6">
      <c r="A24" s="243" t="s">
        <v>52</v>
      </c>
      <c r="B24" s="261"/>
      <c r="C24" s="261">
        <v>0</v>
      </c>
      <c r="D24" s="18"/>
      <c r="E24" s="262">
        <v>392604</v>
      </c>
      <c r="F24" s="263"/>
    </row>
    <row r="25" ht="18" customHeight="1" spans="1:6">
      <c r="A25" s="243" t="s">
        <v>53</v>
      </c>
      <c r="B25" s="261">
        <v>120</v>
      </c>
      <c r="C25" s="261">
        <v>519</v>
      </c>
      <c r="D25" s="18">
        <f t="shared" si="0"/>
        <v>4.325</v>
      </c>
      <c r="E25" s="262">
        <v>2301672</v>
      </c>
      <c r="F25" s="263"/>
    </row>
    <row r="26" ht="18" customHeight="1" spans="1:6">
      <c r="A26" s="243" t="s">
        <v>54</v>
      </c>
      <c r="B26" s="261">
        <v>3530</v>
      </c>
      <c r="C26" s="261">
        <v>308</v>
      </c>
      <c r="D26" s="18">
        <f t="shared" si="0"/>
        <v>0.0872521246458924</v>
      </c>
      <c r="E26" s="262">
        <v>32852</v>
      </c>
      <c r="F26" s="263"/>
    </row>
    <row r="27" ht="18" customHeight="1" spans="1:6">
      <c r="A27" s="245"/>
      <c r="B27" s="261"/>
      <c r="C27" s="261"/>
      <c r="D27" s="18"/>
      <c r="E27" s="262">
        <v>274618</v>
      </c>
      <c r="F27" s="263"/>
    </row>
    <row r="28" ht="18" customHeight="1" spans="1:6">
      <c r="A28" s="245"/>
      <c r="B28" s="261"/>
      <c r="C28" s="261"/>
      <c r="D28" s="18"/>
      <c r="E28" s="104">
        <v>493141</v>
      </c>
      <c r="F28" s="263"/>
    </row>
    <row r="29" ht="18" customHeight="1" spans="1:6">
      <c r="A29" s="245"/>
      <c r="B29" s="265"/>
      <c r="C29" s="261"/>
      <c r="D29" s="18"/>
      <c r="F29" s="263"/>
    </row>
    <row r="30" ht="18" customHeight="1" spans="1:6">
      <c r="A30" s="266" t="s">
        <v>55</v>
      </c>
      <c r="B30" s="261">
        <f>SUM(B4,B20)</f>
        <v>50800</v>
      </c>
      <c r="C30" s="261">
        <v>45313</v>
      </c>
      <c r="D30" s="18">
        <f t="shared" si="0"/>
        <v>0.891988188976378</v>
      </c>
      <c r="E30" s="264"/>
      <c r="F30" s="263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verticalDpi="300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Zeros="0" workbookViewId="0">
      <selection activeCell="B9" sqref="B9"/>
    </sheetView>
  </sheetViews>
  <sheetFormatPr defaultColWidth="9" defaultRowHeight="14.25" outlineLevelCol="6"/>
  <cols>
    <col min="1" max="1" width="36.25" style="27" customWidth="1"/>
    <col min="2" max="2" width="12.125" style="27" customWidth="1"/>
    <col min="3" max="3" width="15" style="27" customWidth="1"/>
    <col min="4" max="4" width="13.25" style="27" hidden="1" customWidth="1"/>
    <col min="5" max="5" width="13.375" style="27" customWidth="1"/>
    <col min="6" max="6" width="15" style="27" hidden="1" customWidth="1"/>
    <col min="7" max="7" width="10.25" style="27" customWidth="1"/>
    <col min="8" max="16384" width="9" style="27"/>
  </cols>
  <sheetData>
    <row r="1" ht="27.75" customHeight="1" spans="1:7">
      <c r="A1" s="28" t="s">
        <v>381</v>
      </c>
      <c r="B1" s="29"/>
      <c r="C1" s="29"/>
      <c r="D1" s="29"/>
      <c r="E1" s="29"/>
      <c r="F1" s="29"/>
      <c r="G1" s="29"/>
    </row>
    <row r="2" s="25" customFormat="1" ht="20.25" customHeight="1" spans="1:7">
      <c r="A2" s="25" t="s">
        <v>382</v>
      </c>
      <c r="C2" s="30"/>
      <c r="D2" s="30"/>
      <c r="E2" s="30"/>
      <c r="F2" s="30"/>
      <c r="G2" s="30" t="s">
        <v>26</v>
      </c>
    </row>
    <row r="3" s="26" customFormat="1" ht="43.5" customHeight="1" spans="1:7">
      <c r="A3" s="31" t="s">
        <v>251</v>
      </c>
      <c r="B3" s="32" t="s">
        <v>28</v>
      </c>
      <c r="C3" s="32" t="s">
        <v>58</v>
      </c>
      <c r="D3" s="32" t="s">
        <v>59</v>
      </c>
      <c r="E3" s="32" t="s">
        <v>29</v>
      </c>
      <c r="F3" s="32" t="s">
        <v>60</v>
      </c>
      <c r="G3" s="33" t="s">
        <v>61</v>
      </c>
    </row>
    <row r="4" s="25" customFormat="1" ht="18" customHeight="1" spans="1:7">
      <c r="A4" s="34" t="s">
        <v>369</v>
      </c>
      <c r="B4" s="35"/>
      <c r="C4" s="35"/>
      <c r="D4" s="35"/>
      <c r="E4" s="35"/>
      <c r="F4" s="44"/>
      <c r="G4" s="36"/>
    </row>
    <row r="5" s="25" customFormat="1" ht="18" customHeight="1" spans="1:7">
      <c r="A5" s="34" t="s">
        <v>370</v>
      </c>
      <c r="B5" s="35"/>
      <c r="C5" s="35"/>
      <c r="D5" s="35"/>
      <c r="E5" s="35"/>
      <c r="F5" s="44"/>
      <c r="G5" s="36"/>
    </row>
    <row r="6" s="25" customFormat="1" ht="18" customHeight="1" spans="1:7">
      <c r="A6" s="34" t="s">
        <v>371</v>
      </c>
      <c r="B6" s="35"/>
      <c r="C6" s="35"/>
      <c r="D6" s="35"/>
      <c r="E6" s="35"/>
      <c r="F6" s="44"/>
      <c r="G6" s="36"/>
    </row>
    <row r="7" s="25" customFormat="1" ht="18" customHeight="1" spans="1:7">
      <c r="A7" s="34" t="s">
        <v>372</v>
      </c>
      <c r="B7" s="35"/>
      <c r="C7" s="35"/>
      <c r="D7" s="35"/>
      <c r="E7" s="35"/>
      <c r="F7" s="44"/>
      <c r="G7" s="36"/>
    </row>
    <row r="8" s="25" customFormat="1" ht="20.25" customHeight="1" spans="1:7">
      <c r="A8" s="42" t="s">
        <v>374</v>
      </c>
      <c r="B8" s="35"/>
      <c r="C8" s="35"/>
      <c r="D8" s="35"/>
      <c r="E8" s="35">
        <v>6707</v>
      </c>
      <c r="F8" s="44"/>
      <c r="G8" s="36"/>
    </row>
    <row r="9" s="25" customFormat="1" ht="18" customHeight="1" spans="1:7">
      <c r="A9" s="34" t="s">
        <v>370</v>
      </c>
      <c r="B9" s="35"/>
      <c r="C9" s="35"/>
      <c r="D9" s="35"/>
      <c r="E9" s="35">
        <v>2511</v>
      </c>
      <c r="F9" s="44"/>
      <c r="G9" s="36"/>
    </row>
    <row r="10" s="25" customFormat="1" ht="18" customHeight="1" spans="1:7">
      <c r="A10" s="34" t="s">
        <v>371</v>
      </c>
      <c r="B10" s="35"/>
      <c r="C10" s="35"/>
      <c r="D10" s="35"/>
      <c r="E10" s="35">
        <v>4003</v>
      </c>
      <c r="F10" s="44"/>
      <c r="G10" s="36"/>
    </row>
    <row r="11" s="25" customFormat="1" ht="18" customHeight="1" spans="1:7">
      <c r="A11" s="34" t="s">
        <v>372</v>
      </c>
      <c r="B11" s="35"/>
      <c r="C11" s="35"/>
      <c r="D11" s="45"/>
      <c r="E11" s="45">
        <v>79</v>
      </c>
      <c r="F11" s="44"/>
      <c r="G11" s="36"/>
    </row>
    <row r="12" s="25" customFormat="1" ht="18" customHeight="1" spans="1:7">
      <c r="A12" s="34" t="s">
        <v>383</v>
      </c>
      <c r="B12" s="35"/>
      <c r="C12" s="35"/>
      <c r="D12" s="35"/>
      <c r="E12" s="35"/>
      <c r="F12" s="44"/>
      <c r="G12" s="36"/>
    </row>
    <row r="13" s="25" customFormat="1" ht="18" customHeight="1" spans="1:7">
      <c r="A13" s="34" t="s">
        <v>370</v>
      </c>
      <c r="B13" s="35"/>
      <c r="C13" s="35"/>
      <c r="D13" s="35"/>
      <c r="E13" s="35"/>
      <c r="F13" s="44"/>
      <c r="G13" s="36"/>
    </row>
    <row r="14" s="25" customFormat="1" ht="18" customHeight="1" spans="1:7">
      <c r="A14" s="34" t="s">
        <v>371</v>
      </c>
      <c r="B14" s="35"/>
      <c r="C14" s="35"/>
      <c r="D14" s="35"/>
      <c r="E14" s="35"/>
      <c r="F14" s="44"/>
      <c r="G14" s="36"/>
    </row>
    <row r="15" s="25" customFormat="1" ht="18" customHeight="1" spans="1:7">
      <c r="A15" s="34" t="s">
        <v>372</v>
      </c>
      <c r="B15" s="35"/>
      <c r="C15" s="35"/>
      <c r="D15" s="45"/>
      <c r="E15" s="45"/>
      <c r="F15" s="44"/>
      <c r="G15" s="36"/>
    </row>
    <row r="16" s="25" customFormat="1" ht="18" customHeight="1" spans="1:7">
      <c r="A16" s="34"/>
      <c r="B16" s="35"/>
      <c r="C16" s="35"/>
      <c r="D16" s="35"/>
      <c r="E16" s="35"/>
      <c r="F16" s="44"/>
      <c r="G16" s="36"/>
    </row>
    <row r="17" s="25" customFormat="1" ht="18" customHeight="1" spans="1:7">
      <c r="A17" s="34" t="s">
        <v>384</v>
      </c>
      <c r="B17" s="46"/>
      <c r="C17" s="46"/>
      <c r="D17" s="46"/>
      <c r="E17" s="35">
        <v>6707</v>
      </c>
      <c r="F17" s="44"/>
      <c r="G17" s="36"/>
    </row>
    <row r="18" s="25" customFormat="1" ht="18" customHeight="1" spans="1:7">
      <c r="A18" s="34" t="s">
        <v>370</v>
      </c>
      <c r="B18" s="46"/>
      <c r="C18" s="46"/>
      <c r="D18" s="46"/>
      <c r="E18" s="35">
        <v>2511</v>
      </c>
      <c r="F18" s="44"/>
      <c r="G18" s="36"/>
    </row>
    <row r="19" s="25" customFormat="1" ht="18" customHeight="1" spans="1:7">
      <c r="A19" s="34" t="s">
        <v>371</v>
      </c>
      <c r="B19" s="46"/>
      <c r="C19" s="46"/>
      <c r="D19" s="46"/>
      <c r="E19" s="35">
        <v>4003</v>
      </c>
      <c r="F19" s="44"/>
      <c r="G19" s="36"/>
    </row>
    <row r="20" s="25" customFormat="1" ht="18" customHeight="1" spans="1:7">
      <c r="A20" s="34" t="s">
        <v>372</v>
      </c>
      <c r="B20" s="46"/>
      <c r="C20" s="46"/>
      <c r="D20" s="47"/>
      <c r="E20" s="45">
        <v>79</v>
      </c>
      <c r="F20" s="44"/>
      <c r="G20" s="36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Zeros="0" workbookViewId="0">
      <selection activeCell="E21" sqref="E21:E22"/>
    </sheetView>
  </sheetViews>
  <sheetFormatPr defaultColWidth="9" defaultRowHeight="14.25" outlineLevelCol="6"/>
  <cols>
    <col min="1" max="1" width="42.125" style="27" customWidth="1"/>
    <col min="2" max="2" width="12.125" style="27" customWidth="1"/>
    <col min="3" max="3" width="12.375" style="27" customWidth="1"/>
    <col min="4" max="4" width="13.25" style="27" hidden="1" customWidth="1"/>
    <col min="5" max="5" width="11.375" style="27" customWidth="1"/>
    <col min="6" max="6" width="15.625" style="27" hidden="1" customWidth="1"/>
    <col min="7" max="7" width="10" style="27" customWidth="1"/>
    <col min="8" max="8" width="9" style="27"/>
    <col min="9" max="9" width="9.5" style="27" customWidth="1"/>
    <col min="10" max="10" width="18.375" style="27" customWidth="1"/>
    <col min="11" max="16384" width="9" style="27"/>
  </cols>
  <sheetData>
    <row r="1" ht="42" customHeight="1" spans="1:7">
      <c r="A1" s="28" t="s">
        <v>385</v>
      </c>
      <c r="B1" s="29"/>
      <c r="C1" s="29"/>
      <c r="D1" s="29"/>
      <c r="E1" s="29"/>
      <c r="F1" s="29"/>
      <c r="G1" s="29"/>
    </row>
    <row r="2" s="25" customFormat="1" ht="23.25" customHeight="1" spans="1:7">
      <c r="A2" s="25" t="s">
        <v>386</v>
      </c>
      <c r="C2" s="30"/>
      <c r="D2" s="30"/>
      <c r="E2" s="30"/>
      <c r="F2" s="30"/>
      <c r="G2" s="30" t="s">
        <v>26</v>
      </c>
    </row>
    <row r="3" s="26" customFormat="1" ht="36.75" customHeight="1" spans="1:7">
      <c r="A3" s="31" t="s">
        <v>387</v>
      </c>
      <c r="B3" s="32" t="s">
        <v>28</v>
      </c>
      <c r="C3" s="32" t="s">
        <v>58</v>
      </c>
      <c r="D3" s="32" t="s">
        <v>59</v>
      </c>
      <c r="E3" s="32" t="s">
        <v>29</v>
      </c>
      <c r="F3" s="32" t="s">
        <v>60</v>
      </c>
      <c r="G3" s="33" t="s">
        <v>61</v>
      </c>
    </row>
    <row r="4" s="25" customFormat="1" ht="20.25" customHeight="1" spans="1:7">
      <c r="A4" s="34" t="s">
        <v>388</v>
      </c>
      <c r="B4" s="39"/>
      <c r="C4" s="39"/>
      <c r="D4" s="39"/>
      <c r="E4" s="39"/>
      <c r="F4" s="41"/>
      <c r="G4" s="36"/>
    </row>
    <row r="5" s="25" customFormat="1" ht="20.25" customHeight="1" spans="1:7">
      <c r="A5" s="34" t="s">
        <v>389</v>
      </c>
      <c r="B5" s="39"/>
      <c r="C5" s="39"/>
      <c r="D5" s="39"/>
      <c r="E5" s="39"/>
      <c r="F5" s="41"/>
      <c r="G5" s="36"/>
    </row>
    <row r="6" s="25" customFormat="1" ht="20.25" customHeight="1" spans="1:7">
      <c r="A6" s="34" t="s">
        <v>390</v>
      </c>
      <c r="B6" s="39"/>
      <c r="C6" s="39"/>
      <c r="D6" s="39"/>
      <c r="E6" s="39"/>
      <c r="F6" s="41"/>
      <c r="G6" s="36"/>
    </row>
    <row r="7" s="25" customFormat="1" ht="20.25" customHeight="1" spans="1:7">
      <c r="A7" s="34" t="s">
        <v>389</v>
      </c>
      <c r="B7" s="39"/>
      <c r="C7" s="39"/>
      <c r="D7" s="39"/>
      <c r="E7" s="39"/>
      <c r="F7" s="41"/>
      <c r="G7" s="36"/>
    </row>
    <row r="8" s="25" customFormat="1" ht="20.25" customHeight="1" spans="1:7">
      <c r="A8" s="42" t="s">
        <v>391</v>
      </c>
      <c r="B8" s="43"/>
      <c r="C8" s="43"/>
      <c r="D8" s="43"/>
      <c r="E8" s="43"/>
      <c r="F8" s="41"/>
      <c r="G8" s="36"/>
    </row>
    <row r="9" s="25" customFormat="1" ht="20.25" customHeight="1" spans="1:7">
      <c r="A9" s="34" t="s">
        <v>389</v>
      </c>
      <c r="B9" s="43"/>
      <c r="C9" s="43"/>
      <c r="D9" s="43"/>
      <c r="E9" s="43"/>
      <c r="F9" s="41"/>
      <c r="G9" s="36"/>
    </row>
    <row r="10" s="25" customFormat="1" ht="20.25" customHeight="1" spans="1:7">
      <c r="A10" s="42" t="s">
        <v>392</v>
      </c>
      <c r="B10" s="43"/>
      <c r="C10" s="43"/>
      <c r="D10" s="43"/>
      <c r="E10" s="43"/>
      <c r="F10" s="41"/>
      <c r="G10" s="36"/>
    </row>
    <row r="11" s="25" customFormat="1" ht="20.25" customHeight="1" spans="1:7">
      <c r="A11" s="42" t="s">
        <v>393</v>
      </c>
      <c r="B11" s="43"/>
      <c r="C11" s="43"/>
      <c r="D11" s="43"/>
      <c r="E11" s="43"/>
      <c r="F11" s="41"/>
      <c r="G11" s="36"/>
    </row>
    <row r="12" s="25" customFormat="1" ht="20.25" customHeight="1" spans="1:7">
      <c r="A12" s="42" t="s">
        <v>394</v>
      </c>
      <c r="B12" s="39"/>
      <c r="C12" s="39"/>
      <c r="D12" s="39"/>
      <c r="E12" s="39">
        <v>3728</v>
      </c>
      <c r="F12" s="41"/>
      <c r="G12" s="36"/>
    </row>
    <row r="13" s="25" customFormat="1" ht="20.25" customHeight="1" spans="1:7">
      <c r="A13" s="34" t="s">
        <v>393</v>
      </c>
      <c r="B13" s="39"/>
      <c r="C13" s="39"/>
      <c r="D13" s="39"/>
      <c r="E13" s="39">
        <v>3717</v>
      </c>
      <c r="F13" s="41"/>
      <c r="G13" s="36"/>
    </row>
    <row r="14" s="25" customFormat="1" ht="20.25" customHeight="1" spans="1:7">
      <c r="A14" s="34" t="s">
        <v>395</v>
      </c>
      <c r="B14" s="39"/>
      <c r="C14" s="39"/>
      <c r="D14" s="39"/>
      <c r="E14" s="39"/>
      <c r="F14" s="41"/>
      <c r="G14" s="36"/>
    </row>
    <row r="15" s="25" customFormat="1" ht="20.25" customHeight="1" spans="1:7">
      <c r="A15" s="34" t="s">
        <v>396</v>
      </c>
      <c r="B15" s="39"/>
      <c r="C15" s="39"/>
      <c r="D15" s="39"/>
      <c r="E15" s="39"/>
      <c r="F15" s="41"/>
      <c r="G15" s="36"/>
    </row>
    <row r="16" s="25" customFormat="1" ht="20.25" customHeight="1" spans="1:7">
      <c r="A16" s="34" t="s">
        <v>397</v>
      </c>
      <c r="B16" s="39"/>
      <c r="C16" s="39"/>
      <c r="D16" s="39"/>
      <c r="E16" s="39"/>
      <c r="F16" s="41"/>
      <c r="G16" s="36"/>
    </row>
    <row r="17" s="25" customFormat="1" ht="20.25" customHeight="1" spans="1:7">
      <c r="A17" s="34" t="s">
        <v>398</v>
      </c>
      <c r="B17" s="39"/>
      <c r="C17" s="39"/>
      <c r="D17" s="39"/>
      <c r="E17" s="39"/>
      <c r="F17" s="41"/>
      <c r="G17" s="36"/>
    </row>
    <row r="18" s="25" customFormat="1" ht="20.25" customHeight="1" spans="1:7">
      <c r="A18" s="42" t="s">
        <v>399</v>
      </c>
      <c r="B18" s="39"/>
      <c r="C18" s="39"/>
      <c r="D18" s="39"/>
      <c r="E18" s="39"/>
      <c r="F18" s="41"/>
      <c r="G18" s="36"/>
    </row>
    <row r="19" s="25" customFormat="1" ht="20.25" customHeight="1" spans="1:7">
      <c r="A19" s="34" t="s">
        <v>400</v>
      </c>
      <c r="B19" s="39"/>
      <c r="C19" s="39"/>
      <c r="D19" s="39"/>
      <c r="E19" s="39"/>
      <c r="F19" s="41"/>
      <c r="G19" s="36"/>
    </row>
    <row r="20" s="25" customFormat="1" ht="20.25" customHeight="1" spans="1:7">
      <c r="A20" s="34"/>
      <c r="B20" s="39"/>
      <c r="C20" s="39"/>
      <c r="D20" s="39"/>
      <c r="E20" s="39"/>
      <c r="F20" s="41"/>
      <c r="G20" s="36"/>
    </row>
    <row r="21" s="25" customFormat="1" ht="20.25" customHeight="1" spans="1:7">
      <c r="A21" s="34" t="s">
        <v>401</v>
      </c>
      <c r="B21" s="39"/>
      <c r="C21" s="39"/>
      <c r="D21" s="39"/>
      <c r="E21" s="39">
        <v>3728</v>
      </c>
      <c r="F21" s="41"/>
      <c r="G21" s="36"/>
    </row>
    <row r="22" s="25" customFormat="1" ht="20.25" customHeight="1" spans="1:7">
      <c r="A22" s="34" t="s">
        <v>402</v>
      </c>
      <c r="B22" s="39"/>
      <c r="C22" s="39"/>
      <c r="D22" s="39"/>
      <c r="E22" s="39">
        <v>3717</v>
      </c>
      <c r="F22" s="41"/>
      <c r="G22" s="36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0" sqref="C10"/>
    </sheetView>
  </sheetViews>
  <sheetFormatPr defaultColWidth="9" defaultRowHeight="14.25" outlineLevelCol="3"/>
  <cols>
    <col min="1" max="1" width="39.75" style="27" customWidth="1"/>
    <col min="2" max="3" width="13.625" style="27" customWidth="1"/>
    <col min="4" max="4" width="13.25" style="27" customWidth="1"/>
    <col min="5" max="16384" width="9" style="27"/>
  </cols>
  <sheetData>
    <row r="1" ht="30" customHeight="1" spans="1:4">
      <c r="A1" s="28" t="s">
        <v>403</v>
      </c>
      <c r="B1" s="29"/>
      <c r="C1" s="29"/>
      <c r="D1" s="29"/>
    </row>
    <row r="2" s="25" customFormat="1" ht="23.25" customHeight="1" spans="1:4">
      <c r="A2" s="25" t="s">
        <v>404</v>
      </c>
      <c r="B2" s="30"/>
      <c r="C2" s="30"/>
      <c r="D2" s="30" t="s">
        <v>26</v>
      </c>
    </row>
    <row r="3" s="26" customFormat="1" ht="24.75" customHeight="1" spans="1:4">
      <c r="A3" s="31" t="s">
        <v>387</v>
      </c>
      <c r="B3" s="32" t="s">
        <v>28</v>
      </c>
      <c r="C3" s="32" t="s">
        <v>29</v>
      </c>
      <c r="D3" s="33" t="s">
        <v>30</v>
      </c>
    </row>
    <row r="4" s="25" customFormat="1" ht="20.25" customHeight="1" spans="1:4">
      <c r="A4" s="34" t="s">
        <v>388</v>
      </c>
      <c r="B4" s="35"/>
      <c r="C4" s="35"/>
      <c r="D4" s="36"/>
    </row>
    <row r="5" s="25" customFormat="1" ht="20.25" customHeight="1" spans="1:4">
      <c r="A5" s="34" t="s">
        <v>389</v>
      </c>
      <c r="B5" s="35"/>
      <c r="C5" s="35"/>
      <c r="D5" s="36"/>
    </row>
    <row r="6" s="25" customFormat="1" ht="20.25" customHeight="1" spans="1:4">
      <c r="A6" s="37" t="s">
        <v>390</v>
      </c>
      <c r="B6" s="35"/>
      <c r="C6" s="35"/>
      <c r="D6" s="36"/>
    </row>
    <row r="7" s="25" customFormat="1" ht="20.25" customHeight="1" spans="1:4">
      <c r="A7" s="34" t="s">
        <v>389</v>
      </c>
      <c r="B7" s="35"/>
      <c r="C7" s="35"/>
      <c r="D7" s="36"/>
    </row>
    <row r="8" s="25" customFormat="1" ht="20.25" customHeight="1" spans="1:4">
      <c r="A8" s="38" t="s">
        <v>405</v>
      </c>
      <c r="B8" s="35"/>
      <c r="C8" s="39">
        <v>3728</v>
      </c>
      <c r="D8" s="36"/>
    </row>
    <row r="9" s="25" customFormat="1" ht="20.25" customHeight="1" spans="1:4">
      <c r="A9" s="34" t="s">
        <v>396</v>
      </c>
      <c r="B9" s="35"/>
      <c r="C9" s="39">
        <v>3717</v>
      </c>
      <c r="D9" s="36"/>
    </row>
    <row r="10" s="25" customFormat="1" ht="20.25" customHeight="1" spans="1:4">
      <c r="A10" s="34"/>
      <c r="B10" s="35"/>
      <c r="C10" s="35"/>
      <c r="D10" s="36"/>
    </row>
    <row r="11" s="25" customFormat="1" ht="20.25" customHeight="1" spans="1:4">
      <c r="A11" s="34" t="s">
        <v>406</v>
      </c>
      <c r="B11" s="40"/>
      <c r="C11" s="39">
        <v>3728</v>
      </c>
      <c r="D11" s="36"/>
    </row>
    <row r="12" s="25" customFormat="1" ht="20.25" customHeight="1" spans="1:4">
      <c r="A12" s="34" t="s">
        <v>402</v>
      </c>
      <c r="B12" s="40"/>
      <c r="C12" s="39">
        <v>3717</v>
      </c>
      <c r="D12" s="36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Zeros="0" workbookViewId="0">
      <selection activeCell="J13" sqref="J13"/>
    </sheetView>
  </sheetViews>
  <sheetFormatPr defaultColWidth="9.125" defaultRowHeight="13.5" outlineLevelCol="6"/>
  <cols>
    <col min="1" max="1" width="31.5" style="16" customWidth="1"/>
    <col min="2" max="3" width="14.375" style="16" customWidth="1"/>
    <col min="4" max="4" width="13.25" style="16" hidden="1" customWidth="1"/>
    <col min="5" max="5" width="13" style="17" customWidth="1"/>
    <col min="6" max="6" width="9" style="17" hidden="1" customWidth="1"/>
    <col min="7" max="7" width="10.375" style="16" customWidth="1"/>
    <col min="8" max="8" width="15.875" style="16" customWidth="1"/>
    <col min="9" max="255" width="9.125" style="16" customWidth="1"/>
    <col min="256" max="16384" width="9.125" style="16"/>
  </cols>
  <sheetData>
    <row r="1" ht="36.75" customHeight="1" spans="1:7">
      <c r="A1" s="3" t="s">
        <v>407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408</v>
      </c>
      <c r="B2" s="5"/>
      <c r="C2" s="6"/>
      <c r="D2" s="6"/>
      <c r="E2" s="6"/>
      <c r="F2" s="6"/>
      <c r="G2" s="6" t="s">
        <v>26</v>
      </c>
    </row>
    <row r="3" s="2" customFormat="1" ht="27.75" customHeight="1" spans="1:7">
      <c r="A3" s="7" t="s">
        <v>27</v>
      </c>
      <c r="B3" s="7" t="s">
        <v>28</v>
      </c>
      <c r="C3" s="7" t="s">
        <v>58</v>
      </c>
      <c r="D3" s="7" t="s">
        <v>59</v>
      </c>
      <c r="E3" s="7" t="s">
        <v>29</v>
      </c>
      <c r="F3" s="9" t="s">
        <v>60</v>
      </c>
      <c r="G3" s="9" t="s">
        <v>61</v>
      </c>
    </row>
    <row r="4" s="1" customFormat="1" ht="21.75" customHeight="1" spans="1:7">
      <c r="A4" s="10" t="s">
        <v>409</v>
      </c>
      <c r="B4" s="11">
        <v>50800</v>
      </c>
      <c r="C4" s="12">
        <v>50800</v>
      </c>
      <c r="D4" s="12"/>
      <c r="E4" s="12">
        <v>45313</v>
      </c>
      <c r="F4" s="18"/>
      <c r="G4" s="18">
        <f>E4/C4</f>
        <v>0.891988188976378</v>
      </c>
    </row>
    <row r="5" s="1" customFormat="1" ht="21.75" customHeight="1" spans="1:7">
      <c r="A5" s="10" t="s">
        <v>410</v>
      </c>
      <c r="B5" s="11">
        <v>2300</v>
      </c>
      <c r="C5" s="12">
        <v>2300</v>
      </c>
      <c r="D5" s="12">
        <v>0</v>
      </c>
      <c r="E5" s="12">
        <v>2449.81072</v>
      </c>
      <c r="F5" s="18"/>
      <c r="G5" s="18">
        <f t="shared" ref="G5:G7" si="0">E5/C5</f>
        <v>1.06513509565217</v>
      </c>
    </row>
    <row r="6" s="1" customFormat="1" ht="21.75" customHeight="1" spans="1:7">
      <c r="A6" s="10" t="s">
        <v>411</v>
      </c>
      <c r="B6" s="19">
        <v>2000</v>
      </c>
      <c r="C6" s="12">
        <v>2000</v>
      </c>
      <c r="D6" s="12">
        <v>500</v>
      </c>
      <c r="E6" s="12">
        <v>2742</v>
      </c>
      <c r="F6" s="18"/>
      <c r="G6" s="18">
        <f t="shared" si="0"/>
        <v>1.371</v>
      </c>
    </row>
    <row r="7" s="1" customFormat="1" ht="21.75" customHeight="1" spans="1:7">
      <c r="A7" s="10" t="s">
        <v>410</v>
      </c>
      <c r="B7" s="11">
        <v>500</v>
      </c>
      <c r="C7" s="12">
        <v>500</v>
      </c>
      <c r="D7" s="12">
        <v>500</v>
      </c>
      <c r="E7" s="12">
        <v>737.231556</v>
      </c>
      <c r="F7" s="18"/>
      <c r="G7" s="18">
        <f t="shared" si="0"/>
        <v>1.474463112</v>
      </c>
    </row>
    <row r="8" s="1" customFormat="1" ht="21.75" customHeight="1" spans="1:7">
      <c r="A8" s="10" t="s">
        <v>412</v>
      </c>
      <c r="B8" s="11"/>
      <c r="C8" s="12"/>
      <c r="D8" s="12"/>
      <c r="E8" s="12"/>
      <c r="F8" s="18"/>
      <c r="G8" s="18"/>
    </row>
    <row r="9" s="1" customFormat="1" ht="21.75" customHeight="1" spans="1:7">
      <c r="A9" s="10" t="s">
        <v>410</v>
      </c>
      <c r="B9" s="11"/>
      <c r="C9" s="12"/>
      <c r="D9" s="12"/>
      <c r="E9" s="12"/>
      <c r="F9" s="18"/>
      <c r="G9" s="18"/>
    </row>
    <row r="10" s="1" customFormat="1" ht="21.75" customHeight="1" spans="1:7">
      <c r="A10" s="10"/>
      <c r="B10" s="11"/>
      <c r="C10" s="12"/>
      <c r="D10" s="12"/>
      <c r="E10" s="20"/>
      <c r="F10" s="20"/>
      <c r="G10" s="18"/>
    </row>
    <row r="11" s="1" customFormat="1" ht="21.75" customHeight="1" spans="1:7">
      <c r="A11" s="10"/>
      <c r="B11" s="21"/>
      <c r="C11" s="22"/>
      <c r="D11" s="22"/>
      <c r="E11" s="22"/>
      <c r="F11" s="22"/>
      <c r="G11" s="23"/>
    </row>
    <row r="12" s="1" customFormat="1" ht="21.75" customHeight="1" spans="1:7">
      <c r="A12" s="10" t="s">
        <v>413</v>
      </c>
      <c r="B12" s="24">
        <f>SUM(B4,B6,B8)</f>
        <v>52800</v>
      </c>
      <c r="C12" s="24">
        <f t="shared" ref="C12:E12" si="1">SUM(C4,C6,C8)</f>
        <v>52800</v>
      </c>
      <c r="D12" s="24">
        <f t="shared" si="1"/>
        <v>500</v>
      </c>
      <c r="E12" s="24">
        <f t="shared" si="1"/>
        <v>48055</v>
      </c>
      <c r="F12" s="23"/>
      <c r="G12" s="18">
        <f t="shared" ref="G12:G13" si="2">E12/C12</f>
        <v>0.910132575757576</v>
      </c>
    </row>
    <row r="13" s="1" customFormat="1" ht="21.75" customHeight="1" spans="1:7">
      <c r="A13" s="10" t="s">
        <v>414</v>
      </c>
      <c r="B13" s="24">
        <f>SUM(B5,B7,B9)</f>
        <v>2800</v>
      </c>
      <c r="C13" s="24">
        <f t="shared" ref="C13:E13" si="3">SUM(C5,C7,C9)</f>
        <v>2800</v>
      </c>
      <c r="D13" s="24">
        <f t="shared" si="3"/>
        <v>500</v>
      </c>
      <c r="E13" s="24">
        <f t="shared" si="3"/>
        <v>3187.042276</v>
      </c>
      <c r="F13" s="23"/>
      <c r="G13" s="18">
        <f t="shared" si="2"/>
        <v>1.13822938428571</v>
      </c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Zeros="0" workbookViewId="0">
      <selection activeCell="C8" sqref="C8"/>
    </sheetView>
  </sheetViews>
  <sheetFormatPr defaultColWidth="9.125" defaultRowHeight="13.5" outlineLevelCol="5"/>
  <cols>
    <col min="1" max="1" width="28.625" style="2" customWidth="1"/>
    <col min="2" max="3" width="11.75" style="2" customWidth="1"/>
    <col min="4" max="4" width="13.25" style="2" customWidth="1"/>
    <col min="5" max="5" width="16" style="2" hidden="1" customWidth="1"/>
    <col min="6" max="6" width="15" style="2" customWidth="1"/>
    <col min="7" max="253" width="9.125" style="2" customWidth="1"/>
    <col min="254" max="16384" width="9.125" style="2"/>
  </cols>
  <sheetData>
    <row r="1" ht="36.75" customHeight="1" spans="1:6">
      <c r="A1" s="3" t="s">
        <v>415</v>
      </c>
      <c r="B1" s="4"/>
      <c r="C1" s="4"/>
      <c r="D1" s="4"/>
      <c r="E1" s="4"/>
      <c r="F1" s="4"/>
    </row>
    <row r="2" s="1" customFormat="1" ht="23.25" customHeight="1" spans="1:6">
      <c r="A2" s="5" t="s">
        <v>416</v>
      </c>
      <c r="B2" s="5"/>
      <c r="C2" s="6"/>
      <c r="D2" s="6"/>
      <c r="E2" s="6"/>
      <c r="F2" s="6" t="s">
        <v>26</v>
      </c>
    </row>
    <row r="3" ht="25.5" customHeight="1" spans="1:6">
      <c r="A3" s="7" t="s">
        <v>27</v>
      </c>
      <c r="B3" s="7" t="s">
        <v>28</v>
      </c>
      <c r="C3" s="7" t="s">
        <v>58</v>
      </c>
      <c r="D3" s="8" t="s">
        <v>29</v>
      </c>
      <c r="E3" s="9" t="s">
        <v>417</v>
      </c>
      <c r="F3" s="9" t="s">
        <v>61</v>
      </c>
    </row>
    <row r="4" s="1" customFormat="1" ht="21.75" customHeight="1" spans="1:6">
      <c r="A4" s="10" t="s">
        <v>418</v>
      </c>
      <c r="B4" s="11">
        <v>133000</v>
      </c>
      <c r="C4" s="12">
        <v>123000</v>
      </c>
      <c r="D4" s="12">
        <v>136000</v>
      </c>
      <c r="E4" s="13"/>
      <c r="F4" s="13">
        <f>D4/C4</f>
        <v>1.10569105691057</v>
      </c>
    </row>
    <row r="5" s="1" customFormat="1" ht="21.75" customHeight="1" spans="1:6">
      <c r="A5" s="10" t="s">
        <v>419</v>
      </c>
      <c r="B5" s="11">
        <v>65578</v>
      </c>
      <c r="C5" s="12">
        <v>65578</v>
      </c>
      <c r="D5" s="12">
        <v>65899.9999996</v>
      </c>
      <c r="E5" s="13">
        <v>65899.9999996</v>
      </c>
      <c r="F5" s="13">
        <f t="shared" ref="F5:F6" si="0">D5/C5</f>
        <v>1.00491018328708</v>
      </c>
    </row>
    <row r="6" s="1" customFormat="1" ht="21.75" customHeight="1" spans="1:6">
      <c r="A6" s="10" t="s">
        <v>420</v>
      </c>
      <c r="B6" s="11">
        <v>70000</v>
      </c>
      <c r="C6" s="12">
        <v>70000</v>
      </c>
      <c r="D6" s="12">
        <v>7980</v>
      </c>
      <c r="E6" s="13"/>
      <c r="F6" s="13">
        <f t="shared" si="0"/>
        <v>0.114</v>
      </c>
    </row>
    <row r="7" s="1" customFormat="1" ht="21.75" customHeight="1" spans="1:6">
      <c r="A7" s="10" t="s">
        <v>419</v>
      </c>
      <c r="B7" s="14" t="s">
        <v>421</v>
      </c>
      <c r="C7" s="12">
        <v>68500</v>
      </c>
      <c r="D7" s="12">
        <v>5598</v>
      </c>
      <c r="E7" s="13">
        <v>737.231556</v>
      </c>
      <c r="F7" s="13"/>
    </row>
    <row r="8" s="1" customFormat="1" ht="21.75" customHeight="1" spans="1:6">
      <c r="A8" s="10" t="s">
        <v>422</v>
      </c>
      <c r="B8" s="11"/>
      <c r="C8" s="12"/>
      <c r="D8" s="12"/>
      <c r="E8" s="13"/>
      <c r="F8" s="13"/>
    </row>
    <row r="9" s="1" customFormat="1" ht="21.75" customHeight="1" spans="1:6">
      <c r="A9" s="10" t="s">
        <v>419</v>
      </c>
      <c r="B9" s="11"/>
      <c r="C9" s="12"/>
      <c r="D9" s="12"/>
      <c r="E9" s="13"/>
      <c r="F9" s="13"/>
    </row>
    <row r="10" s="1" customFormat="1" ht="21.75" customHeight="1" spans="1:6">
      <c r="A10" s="10"/>
      <c r="B10" s="11"/>
      <c r="C10" s="12"/>
      <c r="D10" s="12"/>
      <c r="E10" s="13"/>
      <c r="F10" s="13"/>
    </row>
    <row r="11" s="1" customFormat="1" ht="21.75" customHeight="1" spans="1:6">
      <c r="A11" s="10"/>
      <c r="B11" s="11"/>
      <c r="C11" s="12"/>
      <c r="D11" s="12"/>
      <c r="E11" s="13"/>
      <c r="F11" s="13"/>
    </row>
    <row r="12" s="1" customFormat="1" ht="21.75" customHeight="1" spans="1:6">
      <c r="A12" s="10" t="s">
        <v>423</v>
      </c>
      <c r="B12" s="15">
        <f>SUM(B4,B6,B8)</f>
        <v>203000</v>
      </c>
      <c r="C12" s="15">
        <f t="shared" ref="C12:D12" si="1">SUM(C4,C6,C8)</f>
        <v>193000</v>
      </c>
      <c r="D12" s="15">
        <f t="shared" si="1"/>
        <v>143980</v>
      </c>
      <c r="E12" s="13"/>
      <c r="F12" s="13">
        <f t="shared" ref="F12:F13" si="2">D12/C12</f>
        <v>0.746010362694301</v>
      </c>
    </row>
    <row r="13" s="1" customFormat="1" ht="21.75" customHeight="1" spans="1:6">
      <c r="A13" s="10" t="s">
        <v>424</v>
      </c>
      <c r="B13" s="15">
        <f>SUM(B5,B7,B9)</f>
        <v>65578</v>
      </c>
      <c r="C13" s="15">
        <f t="shared" ref="C13:D13" si="3">SUM(C5,C7,C9)</f>
        <v>134078</v>
      </c>
      <c r="D13" s="15">
        <f t="shared" si="3"/>
        <v>71497.9999996</v>
      </c>
      <c r="E13" s="13"/>
      <c r="F13" s="13">
        <f t="shared" si="2"/>
        <v>0.533256760986888</v>
      </c>
    </row>
  </sheetData>
  <mergeCells count="1">
    <mergeCell ref="A1:F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showZeros="0" workbookViewId="0">
      <pane xSplit="1" ySplit="3" topLeftCell="B67" activePane="bottomRight" state="frozen"/>
      <selection/>
      <selection pane="topRight"/>
      <selection pane="bottomLeft"/>
      <selection pane="bottomRight" activeCell="E91" sqref="E91"/>
    </sheetView>
  </sheetViews>
  <sheetFormatPr defaultColWidth="9.125" defaultRowHeight="13.5"/>
  <cols>
    <col min="1" max="1" width="33.125" style="104" customWidth="1"/>
    <col min="2" max="3" width="11.25" style="104" customWidth="1"/>
    <col min="4" max="4" width="11.25" style="104" hidden="1" customWidth="1"/>
    <col min="5" max="5" width="11.25" style="237" customWidth="1"/>
    <col min="6" max="6" width="13" style="104" hidden="1" customWidth="1"/>
    <col min="7" max="7" width="14.5" style="104" customWidth="1"/>
    <col min="8" max="244" width="9.125" style="104" customWidth="1"/>
    <col min="245" max="16384" width="9.125" style="104"/>
  </cols>
  <sheetData>
    <row r="1" s="236" customFormat="1" ht="18.75" customHeight="1" spans="1:7">
      <c r="A1" s="238" t="s">
        <v>56</v>
      </c>
      <c r="B1" s="239"/>
      <c r="C1" s="239"/>
      <c r="D1" s="239"/>
      <c r="E1" s="239"/>
      <c r="F1" s="239"/>
      <c r="G1" s="239"/>
    </row>
    <row r="2" s="100" customFormat="1" ht="12.75" customHeight="1" spans="1:7">
      <c r="A2" s="240" t="s">
        <v>57</v>
      </c>
      <c r="B2" s="240"/>
      <c r="C2" s="241"/>
      <c r="D2" s="241"/>
      <c r="E2" s="242"/>
      <c r="F2" s="241"/>
      <c r="G2" s="241" t="s">
        <v>26</v>
      </c>
    </row>
    <row r="3" s="101" customFormat="1" ht="24.75" customHeight="1" spans="1:7">
      <c r="A3" s="32" t="s">
        <v>27</v>
      </c>
      <c r="B3" s="32" t="s">
        <v>28</v>
      </c>
      <c r="C3" s="32" t="s">
        <v>58</v>
      </c>
      <c r="D3" s="32" t="s">
        <v>59</v>
      </c>
      <c r="E3" s="137" t="s">
        <v>29</v>
      </c>
      <c r="F3" s="32" t="s">
        <v>60</v>
      </c>
      <c r="G3" s="33" t="s">
        <v>61</v>
      </c>
    </row>
    <row r="4" s="100" customFormat="1" ht="16.5" customHeight="1" spans="1:7">
      <c r="A4" s="243" t="s">
        <v>62</v>
      </c>
      <c r="B4" s="244">
        <f>SUM(B5,B21)</f>
        <v>2300</v>
      </c>
      <c r="C4" s="244">
        <f>SUM(C5,C21)</f>
        <v>2300</v>
      </c>
      <c r="D4" s="244">
        <f t="shared" ref="D4:E4" si="0">SUM(D5,D21)</f>
        <v>0</v>
      </c>
      <c r="E4" s="244">
        <f t="shared" si="0"/>
        <v>2449.81072</v>
      </c>
      <c r="F4" s="18"/>
      <c r="G4" s="18">
        <f>E4/C4</f>
        <v>1.06513509565217</v>
      </c>
    </row>
    <row r="5" s="100" customFormat="1" ht="16.5" customHeight="1" spans="1:7">
      <c r="A5" s="245" t="s">
        <v>63</v>
      </c>
      <c r="B5" s="244">
        <f>SUM(B6:B20)</f>
        <v>300</v>
      </c>
      <c r="C5" s="244">
        <f>SUM(C6:C20)</f>
        <v>300</v>
      </c>
      <c r="D5" s="244">
        <f t="shared" ref="D5:E5" si="1">SUM(D6:D20)</f>
        <v>0</v>
      </c>
      <c r="E5" s="244">
        <f t="shared" si="1"/>
        <v>27.302723</v>
      </c>
      <c r="F5" s="18"/>
      <c r="G5" s="18">
        <f t="shared" ref="G5:G40" si="2">E5/C5</f>
        <v>0.0910090766666667</v>
      </c>
    </row>
    <row r="6" s="100" customFormat="1" ht="16.5" customHeight="1" spans="1:7">
      <c r="A6" s="245" t="s">
        <v>33</v>
      </c>
      <c r="B6" s="244"/>
      <c r="C6" s="244"/>
      <c r="D6" s="244"/>
      <c r="E6" s="246">
        <v>1.279257</v>
      </c>
      <c r="F6" s="18"/>
      <c r="G6" s="18"/>
    </row>
    <row r="7" s="100" customFormat="1" ht="16.5" customHeight="1" spans="1:7">
      <c r="A7" s="245" t="s">
        <v>34</v>
      </c>
      <c r="B7" s="244"/>
      <c r="C7" s="244"/>
      <c r="D7" s="244"/>
      <c r="E7" s="246">
        <v>0</v>
      </c>
      <c r="F7" s="18"/>
      <c r="G7" s="18"/>
    </row>
    <row r="8" s="100" customFormat="1" ht="16.5" customHeight="1" spans="1:7">
      <c r="A8" s="245" t="s">
        <v>35</v>
      </c>
      <c r="B8" s="244">
        <v>230</v>
      </c>
      <c r="C8" s="244">
        <v>230</v>
      </c>
      <c r="D8" s="244"/>
      <c r="E8" s="246">
        <v>26.585882</v>
      </c>
      <c r="F8" s="18"/>
      <c r="G8" s="18">
        <f t="shared" si="2"/>
        <v>0.115590791304348</v>
      </c>
    </row>
    <row r="9" s="100" customFormat="1" ht="16.5" customHeight="1" spans="1:7">
      <c r="A9" s="245" t="s">
        <v>36</v>
      </c>
      <c r="B9" s="244">
        <v>30</v>
      </c>
      <c r="C9" s="244">
        <v>30</v>
      </c>
      <c r="D9" s="244"/>
      <c r="E9" s="246">
        <v>0</v>
      </c>
      <c r="F9" s="18"/>
      <c r="G9" s="18">
        <f t="shared" si="2"/>
        <v>0</v>
      </c>
    </row>
    <row r="10" s="100" customFormat="1" ht="16.5" customHeight="1" spans="1:7">
      <c r="A10" s="245" t="s">
        <v>37</v>
      </c>
      <c r="B10" s="244"/>
      <c r="C10" s="244"/>
      <c r="D10" s="244"/>
      <c r="E10" s="246">
        <v>0.362089999999999</v>
      </c>
      <c r="F10" s="18"/>
      <c r="G10" s="18"/>
    </row>
    <row r="11" s="100" customFormat="1" ht="16.5" customHeight="1" spans="1:7">
      <c r="A11" s="245" t="s">
        <v>38</v>
      </c>
      <c r="B11" s="244"/>
      <c r="C11" s="244"/>
      <c r="D11" s="244"/>
      <c r="E11" s="246">
        <v>0</v>
      </c>
      <c r="F11" s="18"/>
      <c r="G11" s="18"/>
    </row>
    <row r="12" s="100" customFormat="1" ht="16.5" customHeight="1" spans="1:7">
      <c r="A12" s="245" t="s">
        <v>39</v>
      </c>
      <c r="B12" s="244">
        <v>40</v>
      </c>
      <c r="C12" s="244">
        <v>40</v>
      </c>
      <c r="D12" s="244"/>
      <c r="E12" s="246">
        <v>-0.924506000000002</v>
      </c>
      <c r="F12" s="18"/>
      <c r="G12" s="18">
        <f t="shared" si="2"/>
        <v>-0.0231126500000001</v>
      </c>
    </row>
    <row r="13" s="100" customFormat="1" ht="16.5" customHeight="1" spans="1:7">
      <c r="A13" s="245" t="s">
        <v>40</v>
      </c>
      <c r="B13" s="244"/>
      <c r="C13" s="244"/>
      <c r="D13" s="244"/>
      <c r="E13" s="246"/>
      <c r="F13" s="18"/>
      <c r="G13" s="18"/>
    </row>
    <row r="14" s="100" customFormat="1" ht="16.5" customHeight="1" spans="1:7">
      <c r="A14" s="245" t="s">
        <v>41</v>
      </c>
      <c r="B14" s="244"/>
      <c r="C14" s="244"/>
      <c r="D14" s="244"/>
      <c r="E14" s="246"/>
      <c r="F14" s="18"/>
      <c r="G14" s="18"/>
    </row>
    <row r="15" s="100" customFormat="1" ht="16.5" customHeight="1" spans="1:8">
      <c r="A15" s="245" t="s">
        <v>42</v>
      </c>
      <c r="B15" s="244"/>
      <c r="C15" s="244"/>
      <c r="D15" s="244"/>
      <c r="E15" s="246"/>
      <c r="F15" s="18"/>
      <c r="G15" s="18"/>
      <c r="H15" s="100">
        <f t="shared" ref="H15" si="3">E15/10000</f>
        <v>0</v>
      </c>
    </row>
    <row r="16" s="100" customFormat="1" ht="16.5" customHeight="1" spans="1:7">
      <c r="A16" s="245" t="s">
        <v>43</v>
      </c>
      <c r="B16" s="244"/>
      <c r="C16" s="244"/>
      <c r="D16" s="244"/>
      <c r="E16" s="246"/>
      <c r="F16" s="18"/>
      <c r="G16" s="18"/>
    </row>
    <row r="17" s="100" customFormat="1" ht="16.5" customHeight="1" spans="1:7">
      <c r="A17" s="245" t="s">
        <v>44</v>
      </c>
      <c r="B17" s="244"/>
      <c r="C17" s="244"/>
      <c r="D17" s="244"/>
      <c r="E17" s="246"/>
      <c r="F17" s="18"/>
      <c r="G17" s="18"/>
    </row>
    <row r="18" s="100" customFormat="1" ht="16.5" customHeight="1" spans="1:7">
      <c r="A18" s="245" t="s">
        <v>45</v>
      </c>
      <c r="B18" s="244"/>
      <c r="C18" s="244"/>
      <c r="D18" s="244"/>
      <c r="E18" s="246"/>
      <c r="F18" s="18"/>
      <c r="G18" s="18"/>
    </row>
    <row r="19" s="100" customFormat="1" ht="16.5" customHeight="1" spans="1:7">
      <c r="A19" s="245" t="s">
        <v>46</v>
      </c>
      <c r="B19" s="244"/>
      <c r="C19" s="244"/>
      <c r="D19" s="244"/>
      <c r="E19" s="246"/>
      <c r="F19" s="18"/>
      <c r="G19" s="18"/>
    </row>
    <row r="20" s="100" customFormat="1" ht="16.5" customHeight="1" spans="1:7">
      <c r="A20" s="245" t="s">
        <v>47</v>
      </c>
      <c r="B20" s="244"/>
      <c r="C20" s="244"/>
      <c r="D20" s="244"/>
      <c r="E20" s="246"/>
      <c r="F20" s="18"/>
      <c r="G20" s="18"/>
    </row>
    <row r="21" s="100" customFormat="1" ht="16.5" customHeight="1" spans="1:7">
      <c r="A21" s="245" t="s">
        <v>64</v>
      </c>
      <c r="B21" s="244">
        <f>SUM(B22:B27)</f>
        <v>2000</v>
      </c>
      <c r="C21" s="244">
        <f>SUM(C22:C27)</f>
        <v>2000</v>
      </c>
      <c r="D21" s="244">
        <f t="shared" ref="D21:E21" si="4">SUM(D22:D27)</f>
        <v>0</v>
      </c>
      <c r="E21" s="244">
        <f t="shared" si="4"/>
        <v>2422.507997</v>
      </c>
      <c r="F21" s="18"/>
      <c r="G21" s="18">
        <f t="shared" si="2"/>
        <v>1.2112539985</v>
      </c>
    </row>
    <row r="22" s="100" customFormat="1" ht="16.5" customHeight="1" spans="1:7">
      <c r="A22" s="245" t="s">
        <v>49</v>
      </c>
      <c r="B22" s="244">
        <v>940</v>
      </c>
      <c r="C22" s="244">
        <v>940</v>
      </c>
      <c r="D22" s="244"/>
      <c r="E22" s="246">
        <v>1363.321874</v>
      </c>
      <c r="F22" s="18"/>
      <c r="G22" s="18">
        <f t="shared" si="2"/>
        <v>1.45034241914894</v>
      </c>
    </row>
    <row r="23" s="100" customFormat="1" ht="16.5" customHeight="1" spans="1:7">
      <c r="A23" s="245" t="s">
        <v>50</v>
      </c>
      <c r="B23" s="244">
        <v>50</v>
      </c>
      <c r="C23" s="244">
        <v>50</v>
      </c>
      <c r="D23" s="244"/>
      <c r="E23" s="246">
        <v>37.166658</v>
      </c>
      <c r="F23" s="18"/>
      <c r="G23" s="18">
        <f t="shared" si="2"/>
        <v>0.74333316</v>
      </c>
    </row>
    <row r="24" s="100" customFormat="1" ht="16.5" customHeight="1" spans="1:7">
      <c r="A24" s="245" t="s">
        <v>51</v>
      </c>
      <c r="B24" s="244">
        <v>360</v>
      </c>
      <c r="C24" s="244">
        <v>360</v>
      </c>
      <c r="D24" s="244"/>
      <c r="E24" s="246">
        <v>420.886804</v>
      </c>
      <c r="F24" s="18"/>
      <c r="G24" s="18">
        <f t="shared" si="2"/>
        <v>1.16913001111111</v>
      </c>
    </row>
    <row r="25" s="100" customFormat="1" ht="16.5" customHeight="1" spans="1:7">
      <c r="A25" s="243" t="s">
        <v>52</v>
      </c>
      <c r="B25" s="244"/>
      <c r="C25" s="244"/>
      <c r="D25" s="244"/>
      <c r="E25" s="246">
        <v>0</v>
      </c>
      <c r="F25" s="18"/>
      <c r="G25" s="18"/>
    </row>
    <row r="26" s="100" customFormat="1" ht="16.5" customHeight="1" spans="1:7">
      <c r="A26" s="243" t="s">
        <v>53</v>
      </c>
      <c r="B26" s="244">
        <v>600</v>
      </c>
      <c r="C26" s="244">
        <v>600</v>
      </c>
      <c r="D26" s="244"/>
      <c r="E26" s="246">
        <v>484.132661</v>
      </c>
      <c r="F26" s="18"/>
      <c r="G26" s="18">
        <f t="shared" si="2"/>
        <v>0.806887768333333</v>
      </c>
    </row>
    <row r="27" s="100" customFormat="1" ht="16.5" customHeight="1" spans="1:7">
      <c r="A27" s="243" t="s">
        <v>54</v>
      </c>
      <c r="B27" s="244">
        <v>50</v>
      </c>
      <c r="C27" s="244">
        <v>50</v>
      </c>
      <c r="D27" s="244"/>
      <c r="E27" s="246">
        <v>117</v>
      </c>
      <c r="F27" s="18"/>
      <c r="G27" s="18">
        <f t="shared" si="2"/>
        <v>2.34</v>
      </c>
    </row>
    <row r="28" s="100" customFormat="1" ht="16.5" customHeight="1" spans="1:7">
      <c r="A28" s="245" t="s">
        <v>65</v>
      </c>
      <c r="B28" s="244">
        <f>SUM(B29,B33,B64,B85,B82,B86)</f>
        <v>93820.48</v>
      </c>
      <c r="C28" s="244">
        <f>SUM(C29,C33,C64,C85,C82,C86)</f>
        <v>76370.48</v>
      </c>
      <c r="D28" s="244">
        <f>SUM(D30,D33,D64,D85,D82,D86)</f>
        <v>0</v>
      </c>
      <c r="E28" s="244">
        <f>SUM(E29,E33,E64,E85,E82,E86)</f>
        <v>81922.68906</v>
      </c>
      <c r="F28" s="18"/>
      <c r="G28" s="18">
        <f t="shared" si="2"/>
        <v>1.07270098420227</v>
      </c>
    </row>
    <row r="29" s="100" customFormat="1" ht="16.5" customHeight="1" spans="1:7">
      <c r="A29" s="247" t="s">
        <v>66</v>
      </c>
      <c r="B29" s="246">
        <f>SUM(B30:B32)</f>
        <v>1720.48</v>
      </c>
      <c r="C29" s="246">
        <f>SUM(C30:C32)</f>
        <v>1720.48</v>
      </c>
      <c r="D29" s="244"/>
      <c r="E29" s="246">
        <f>SUM(E30:E32)</f>
        <v>1720.48</v>
      </c>
      <c r="F29" s="18"/>
      <c r="G29" s="18">
        <f t="shared" si="2"/>
        <v>1</v>
      </c>
    </row>
    <row r="30" s="100" customFormat="1" ht="16.5" customHeight="1" spans="1:7">
      <c r="A30" s="247" t="s">
        <v>67</v>
      </c>
      <c r="B30" s="246">
        <v>40.98</v>
      </c>
      <c r="C30" s="246">
        <v>40.98</v>
      </c>
      <c r="D30" s="244"/>
      <c r="E30" s="246">
        <v>40.98</v>
      </c>
      <c r="F30" s="18"/>
      <c r="G30" s="18">
        <f t="shared" si="2"/>
        <v>1</v>
      </c>
    </row>
    <row r="31" s="100" customFormat="1" ht="16.5" customHeight="1" spans="1:7">
      <c r="A31" s="247" t="s">
        <v>68</v>
      </c>
      <c r="B31" s="246">
        <v>17.5</v>
      </c>
      <c r="C31" s="246">
        <v>17.5</v>
      </c>
      <c r="D31" s="244"/>
      <c r="E31" s="246">
        <v>17.5</v>
      </c>
      <c r="F31" s="18"/>
      <c r="G31" s="18">
        <f t="shared" si="2"/>
        <v>1</v>
      </c>
    </row>
    <row r="32" s="100" customFormat="1" ht="16.5" customHeight="1" spans="1:7">
      <c r="A32" s="243" t="s">
        <v>69</v>
      </c>
      <c r="B32" s="246">
        <v>1662</v>
      </c>
      <c r="C32" s="246">
        <v>1662</v>
      </c>
      <c r="D32" s="244"/>
      <c r="E32" s="246">
        <v>1662</v>
      </c>
      <c r="F32" s="18"/>
      <c r="G32" s="18">
        <f t="shared" si="2"/>
        <v>1</v>
      </c>
    </row>
    <row r="33" s="100" customFormat="1" ht="16.5" customHeight="1" spans="1:7">
      <c r="A33" s="248" t="s">
        <v>70</v>
      </c>
      <c r="B33" s="244">
        <f>SUM(B34:B63)</f>
        <v>54500</v>
      </c>
      <c r="C33" s="244">
        <f t="shared" ref="C33:E33" si="5">SUM(C34:C63)</f>
        <v>37050</v>
      </c>
      <c r="D33" s="244">
        <f t="shared" si="5"/>
        <v>0</v>
      </c>
      <c r="E33" s="244">
        <f t="shared" si="5"/>
        <v>37291.92081</v>
      </c>
      <c r="F33" s="18"/>
      <c r="G33" s="18">
        <f t="shared" si="2"/>
        <v>1.00652957651822</v>
      </c>
    </row>
    <row r="34" s="100" customFormat="1" ht="16.5" customHeight="1" spans="1:7">
      <c r="A34" s="249" t="s">
        <v>71</v>
      </c>
      <c r="B34" s="244"/>
      <c r="C34" s="244"/>
      <c r="D34" s="244"/>
      <c r="E34" s="246">
        <v>0</v>
      </c>
      <c r="F34" s="18"/>
      <c r="G34" s="18"/>
    </row>
    <row r="35" s="100" customFormat="1" ht="16.5" customHeight="1" spans="1:7">
      <c r="A35" s="250" t="s">
        <v>72</v>
      </c>
      <c r="B35" s="244">
        <v>4800</v>
      </c>
      <c r="C35" s="244">
        <v>4800</v>
      </c>
      <c r="D35" s="244"/>
      <c r="E35" s="246">
        <v>2384.69055</v>
      </c>
      <c r="F35" s="18"/>
      <c r="G35" s="18">
        <f t="shared" si="2"/>
        <v>0.49681053125</v>
      </c>
    </row>
    <row r="36" s="100" customFormat="1" ht="16.5" customHeight="1" spans="1:7">
      <c r="A36" s="251" t="s">
        <v>73</v>
      </c>
      <c r="B36" s="244">
        <v>20000</v>
      </c>
      <c r="C36" s="244">
        <v>20000</v>
      </c>
      <c r="D36" s="244"/>
      <c r="E36" s="246">
        <v>23184.5</v>
      </c>
      <c r="F36" s="18"/>
      <c r="G36" s="18">
        <f t="shared" si="2"/>
        <v>1.159225</v>
      </c>
    </row>
    <row r="37" s="100" customFormat="1" ht="16.5" customHeight="1" spans="1:7">
      <c r="A37" s="251" t="s">
        <v>74</v>
      </c>
      <c r="B37" s="244">
        <v>300</v>
      </c>
      <c r="C37" s="244">
        <v>300</v>
      </c>
      <c r="D37" s="244"/>
      <c r="E37" s="246">
        <v>241.79</v>
      </c>
      <c r="F37" s="18"/>
      <c r="G37" s="18">
        <f t="shared" si="2"/>
        <v>0.805966666666667</v>
      </c>
    </row>
    <row r="38" s="100" customFormat="1" ht="16.5" customHeight="1" spans="1:7">
      <c r="A38" s="251" t="s">
        <v>75</v>
      </c>
      <c r="B38" s="244"/>
      <c r="C38" s="244"/>
      <c r="D38" s="244"/>
      <c r="E38" s="246">
        <v>0</v>
      </c>
      <c r="F38" s="18"/>
      <c r="G38" s="18"/>
    </row>
    <row r="39" s="100" customFormat="1" ht="16.5" customHeight="1" spans="1:7">
      <c r="A39" s="251" t="s">
        <v>76</v>
      </c>
      <c r="B39" s="244"/>
      <c r="C39" s="244"/>
      <c r="D39" s="244"/>
      <c r="E39" s="246">
        <v>0</v>
      </c>
      <c r="F39" s="18"/>
      <c r="G39" s="18"/>
    </row>
    <row r="40" s="100" customFormat="1" ht="16.5" customHeight="1" spans="1:7">
      <c r="A40" s="251" t="s">
        <v>77</v>
      </c>
      <c r="B40" s="244"/>
      <c r="C40" s="244">
        <v>50</v>
      </c>
      <c r="D40" s="244"/>
      <c r="E40" s="246">
        <v>35</v>
      </c>
      <c r="F40" s="18"/>
      <c r="G40" s="18">
        <f t="shared" si="2"/>
        <v>0.7</v>
      </c>
    </row>
    <row r="41" s="100" customFormat="1" ht="16.5" customHeight="1" spans="1:7">
      <c r="A41" s="251" t="s">
        <v>78</v>
      </c>
      <c r="B41" s="244">
        <v>1000</v>
      </c>
      <c r="C41" s="244"/>
      <c r="D41" s="244"/>
      <c r="E41" s="246">
        <v>4</v>
      </c>
      <c r="F41" s="18"/>
      <c r="G41" s="18"/>
    </row>
    <row r="42" s="100" customFormat="1" ht="16.5" customHeight="1" spans="1:7">
      <c r="A42" s="251" t="s">
        <v>79</v>
      </c>
      <c r="B42" s="244">
        <v>2000</v>
      </c>
      <c r="C42" s="244"/>
      <c r="D42" s="244"/>
      <c r="E42" s="246">
        <v>0</v>
      </c>
      <c r="F42" s="18"/>
      <c r="G42" s="18"/>
    </row>
    <row r="43" s="100" customFormat="1" ht="16.5" customHeight="1" spans="1:7">
      <c r="A43" s="251" t="s">
        <v>80</v>
      </c>
      <c r="B43" s="244">
        <v>11000</v>
      </c>
      <c r="C43" s="244"/>
      <c r="D43" s="244"/>
      <c r="E43" s="246">
        <v>0</v>
      </c>
      <c r="F43" s="18"/>
      <c r="G43" s="18"/>
    </row>
    <row r="44" s="100" customFormat="1" ht="16.5" customHeight="1" spans="1:7">
      <c r="A44" s="250" t="s">
        <v>81</v>
      </c>
      <c r="B44" s="244">
        <v>5500</v>
      </c>
      <c r="C44" s="244"/>
      <c r="D44" s="244"/>
      <c r="E44" s="246">
        <v>5.41</v>
      </c>
      <c r="F44" s="18"/>
      <c r="G44" s="18"/>
    </row>
    <row r="45" s="100" customFormat="1" ht="16.5" customHeight="1" spans="1:7">
      <c r="A45" s="251" t="s">
        <v>82</v>
      </c>
      <c r="B45" s="244">
        <v>800</v>
      </c>
      <c r="C45" s="244"/>
      <c r="D45" s="244"/>
      <c r="E45" s="246">
        <v>0</v>
      </c>
      <c r="F45" s="18"/>
      <c r="G45" s="18"/>
    </row>
    <row r="46" s="100" customFormat="1" ht="16.5" customHeight="1" spans="1:7">
      <c r="A46" s="251" t="s">
        <v>83</v>
      </c>
      <c r="B46" s="244">
        <v>400</v>
      </c>
      <c r="C46" s="244"/>
      <c r="D46" s="244"/>
      <c r="E46" s="246">
        <v>31.5</v>
      </c>
      <c r="F46" s="18"/>
      <c r="G46" s="18"/>
    </row>
    <row r="47" s="100" customFormat="1" ht="16.5" customHeight="1" spans="1:7">
      <c r="A47" s="251" t="s">
        <v>84</v>
      </c>
      <c r="B47" s="244"/>
      <c r="C47" s="244"/>
      <c r="D47" s="244"/>
      <c r="E47" s="246">
        <v>0</v>
      </c>
      <c r="F47" s="18"/>
      <c r="G47" s="18"/>
    </row>
    <row r="48" s="100" customFormat="1" ht="16.5" customHeight="1" spans="1:7">
      <c r="A48" s="251" t="s">
        <v>85</v>
      </c>
      <c r="B48" s="244">
        <v>7800</v>
      </c>
      <c r="C48" s="244"/>
      <c r="D48" s="244"/>
      <c r="E48" s="246">
        <v>0</v>
      </c>
      <c r="F48" s="18"/>
      <c r="G48" s="18"/>
    </row>
    <row r="49" s="100" customFormat="1" ht="16.5" customHeight="1" spans="1:7">
      <c r="A49" s="251" t="s">
        <v>86</v>
      </c>
      <c r="B49" s="244">
        <v>900</v>
      </c>
      <c r="C49" s="244"/>
      <c r="D49" s="244"/>
      <c r="E49" s="246">
        <v>0</v>
      </c>
      <c r="F49" s="18"/>
      <c r="G49" s="18"/>
    </row>
    <row r="50" s="100" customFormat="1" ht="16.5" customHeight="1" spans="1:7">
      <c r="A50" s="251" t="s">
        <v>87</v>
      </c>
      <c r="B50" s="244"/>
      <c r="C50" s="244"/>
      <c r="D50" s="244"/>
      <c r="E50" s="246">
        <v>0</v>
      </c>
      <c r="F50" s="18"/>
      <c r="G50" s="18"/>
    </row>
    <row r="51" spans="1:9">
      <c r="A51" s="251" t="s">
        <v>88</v>
      </c>
      <c r="B51" s="244"/>
      <c r="C51" s="244"/>
      <c r="D51" s="244"/>
      <c r="E51" s="246">
        <v>0</v>
      </c>
      <c r="F51" s="18"/>
      <c r="G51" s="18"/>
      <c r="I51" s="100"/>
    </row>
    <row r="52" spans="1:9">
      <c r="A52" s="251" t="s">
        <v>89</v>
      </c>
      <c r="B52" s="244"/>
      <c r="C52" s="244">
        <v>1500</v>
      </c>
      <c r="D52" s="244"/>
      <c r="E52" s="246">
        <v>1335</v>
      </c>
      <c r="F52" s="18"/>
      <c r="G52" s="18">
        <f t="shared" ref="G52:G91" si="6">E52/C52</f>
        <v>0.89</v>
      </c>
      <c r="I52" s="100"/>
    </row>
    <row r="53" spans="1:9">
      <c r="A53" s="251" t="s">
        <v>90</v>
      </c>
      <c r="B53" s="244"/>
      <c r="C53" s="244">
        <v>0</v>
      </c>
      <c r="D53" s="244"/>
      <c r="E53" s="246">
        <v>0</v>
      </c>
      <c r="F53" s="18"/>
      <c r="G53" s="18"/>
      <c r="I53" s="100"/>
    </row>
    <row r="54" spans="1:9">
      <c r="A54" s="251" t="s">
        <v>91</v>
      </c>
      <c r="B54" s="244"/>
      <c r="C54" s="244">
        <v>1000</v>
      </c>
      <c r="D54" s="244"/>
      <c r="E54" s="246">
        <v>1029</v>
      </c>
      <c r="F54" s="18"/>
      <c r="G54" s="18">
        <f t="shared" si="6"/>
        <v>1.029</v>
      </c>
      <c r="I54" s="100"/>
    </row>
    <row r="55" spans="1:9">
      <c r="A55" s="251" t="s">
        <v>92</v>
      </c>
      <c r="B55" s="244"/>
      <c r="C55" s="244">
        <v>200</v>
      </c>
      <c r="D55" s="244"/>
      <c r="E55" s="246">
        <v>225.53907</v>
      </c>
      <c r="F55" s="18"/>
      <c r="G55" s="18">
        <f t="shared" si="6"/>
        <v>1.12769535</v>
      </c>
      <c r="I55" s="100"/>
    </row>
    <row r="56" spans="1:9">
      <c r="A56" s="251" t="s">
        <v>93</v>
      </c>
      <c r="B56" s="244"/>
      <c r="C56" s="244">
        <v>100</v>
      </c>
      <c r="D56" s="244"/>
      <c r="E56" s="246">
        <v>91</v>
      </c>
      <c r="F56" s="18"/>
      <c r="G56" s="18">
        <f t="shared" si="6"/>
        <v>0.91</v>
      </c>
      <c r="I56" s="100"/>
    </row>
    <row r="57" spans="1:9">
      <c r="A57" s="251" t="s">
        <v>94</v>
      </c>
      <c r="B57" s="244"/>
      <c r="C57" s="244">
        <v>100</v>
      </c>
      <c r="D57" s="244"/>
      <c r="E57" s="246">
        <v>68.5</v>
      </c>
      <c r="F57" s="18"/>
      <c r="G57" s="18">
        <f t="shared" si="6"/>
        <v>0.685</v>
      </c>
      <c r="I57" s="100"/>
    </row>
    <row r="58" spans="1:9">
      <c r="A58" s="251" t="s">
        <v>95</v>
      </c>
      <c r="B58" s="244"/>
      <c r="C58" s="244">
        <v>100</v>
      </c>
      <c r="D58" s="244"/>
      <c r="E58" s="246">
        <v>91.1802</v>
      </c>
      <c r="F58" s="18"/>
      <c r="G58" s="18">
        <f t="shared" si="6"/>
        <v>0.911802</v>
      </c>
      <c r="I58" s="100"/>
    </row>
    <row r="59" spans="1:9">
      <c r="A59" s="251" t="s">
        <v>96</v>
      </c>
      <c r="B59" s="244"/>
      <c r="C59" s="244"/>
      <c r="D59" s="244"/>
      <c r="E59" s="246">
        <v>3.05</v>
      </c>
      <c r="F59" s="18"/>
      <c r="G59" s="18"/>
      <c r="I59" s="100"/>
    </row>
    <row r="60" spans="1:9">
      <c r="A60" s="251" t="s">
        <v>97</v>
      </c>
      <c r="B60" s="244"/>
      <c r="C60" s="244">
        <v>8000</v>
      </c>
      <c r="D60" s="244"/>
      <c r="E60" s="246">
        <v>7905.76099</v>
      </c>
      <c r="F60" s="18"/>
      <c r="G60" s="18">
        <f t="shared" si="6"/>
        <v>0.98822012375</v>
      </c>
      <c r="I60" s="100"/>
    </row>
    <row r="61" spans="1:9">
      <c r="A61" s="251" t="s">
        <v>98</v>
      </c>
      <c r="B61" s="244"/>
      <c r="C61" s="244">
        <v>100</v>
      </c>
      <c r="D61" s="244"/>
      <c r="E61" s="246">
        <v>56</v>
      </c>
      <c r="F61" s="18"/>
      <c r="G61" s="18">
        <f t="shared" si="6"/>
        <v>0.56</v>
      </c>
      <c r="I61" s="100"/>
    </row>
    <row r="62" spans="1:9">
      <c r="A62" s="251" t="s">
        <v>99</v>
      </c>
      <c r="B62" s="244"/>
      <c r="C62" s="244">
        <v>500</v>
      </c>
      <c r="D62" s="244"/>
      <c r="E62" s="246">
        <v>350</v>
      </c>
      <c r="F62" s="18"/>
      <c r="G62" s="18">
        <f t="shared" si="6"/>
        <v>0.7</v>
      </c>
      <c r="I62" s="100"/>
    </row>
    <row r="63" spans="1:9">
      <c r="A63" s="251" t="s">
        <v>100</v>
      </c>
      <c r="B63" s="244"/>
      <c r="C63" s="244">
        <v>300</v>
      </c>
      <c r="D63" s="244"/>
      <c r="E63" s="246">
        <v>250</v>
      </c>
      <c r="F63" s="18"/>
      <c r="G63" s="18">
        <f t="shared" si="6"/>
        <v>0.833333333333333</v>
      </c>
      <c r="I63" s="100"/>
    </row>
    <row r="64" spans="1:7">
      <c r="A64" s="252" t="s">
        <v>101</v>
      </c>
      <c r="B64" s="244">
        <f>SUM(B65:B81)</f>
        <v>16600</v>
      </c>
      <c r="C64" s="244">
        <f t="shared" ref="C64:E64" si="7">SUM(C65:C81)</f>
        <v>16600</v>
      </c>
      <c r="D64" s="244">
        <f t="shared" si="7"/>
        <v>0</v>
      </c>
      <c r="E64" s="244">
        <f t="shared" si="7"/>
        <v>21186.28825</v>
      </c>
      <c r="F64" s="18"/>
      <c r="G64" s="18">
        <f t="shared" si="6"/>
        <v>1.2762824246988</v>
      </c>
    </row>
    <row r="65" spans="1:7">
      <c r="A65" s="253" t="s">
        <v>102</v>
      </c>
      <c r="B65" s="244">
        <v>900</v>
      </c>
      <c r="C65" s="244">
        <v>900</v>
      </c>
      <c r="D65" s="244"/>
      <c r="E65" s="246">
        <v>320.44</v>
      </c>
      <c r="F65" s="18"/>
      <c r="G65" s="18">
        <f t="shared" si="6"/>
        <v>0.356044444444444</v>
      </c>
    </row>
    <row r="66" spans="1:7">
      <c r="A66" s="253" t="s">
        <v>103</v>
      </c>
      <c r="B66" s="244">
        <v>100</v>
      </c>
      <c r="C66" s="244"/>
      <c r="D66" s="244"/>
      <c r="E66" s="246">
        <v>0</v>
      </c>
      <c r="F66" s="18"/>
      <c r="G66" s="18"/>
    </row>
    <row r="67" spans="1:7">
      <c r="A67" s="253" t="s">
        <v>104</v>
      </c>
      <c r="B67" s="244">
        <v>2000</v>
      </c>
      <c r="C67" s="244">
        <v>2000</v>
      </c>
      <c r="D67" s="244"/>
      <c r="E67" s="246">
        <v>108.401</v>
      </c>
      <c r="F67" s="18"/>
      <c r="G67" s="18">
        <f t="shared" si="6"/>
        <v>0.0542005</v>
      </c>
    </row>
    <row r="68" spans="1:7">
      <c r="A68" s="253" t="s">
        <v>105</v>
      </c>
      <c r="B68" s="244">
        <v>400</v>
      </c>
      <c r="C68" s="244"/>
      <c r="D68" s="244"/>
      <c r="E68" s="246">
        <v>0</v>
      </c>
      <c r="F68" s="18"/>
      <c r="G68" s="18"/>
    </row>
    <row r="69" spans="1:7">
      <c r="A69" s="253" t="s">
        <v>106</v>
      </c>
      <c r="B69" s="244">
        <v>100</v>
      </c>
      <c r="C69" s="244">
        <v>100</v>
      </c>
      <c r="D69" s="244"/>
      <c r="E69" s="246">
        <v>107.8</v>
      </c>
      <c r="F69" s="18"/>
      <c r="G69" s="18">
        <f t="shared" si="6"/>
        <v>1.078</v>
      </c>
    </row>
    <row r="70" spans="1:7">
      <c r="A70" s="253" t="s">
        <v>107</v>
      </c>
      <c r="B70" s="244">
        <v>1500</v>
      </c>
      <c r="C70" s="244">
        <v>1500</v>
      </c>
      <c r="D70" s="244"/>
      <c r="E70" s="246">
        <v>996.566</v>
      </c>
      <c r="F70" s="18"/>
      <c r="G70" s="18">
        <f t="shared" si="6"/>
        <v>0.664377333333333</v>
      </c>
    </row>
    <row r="71" spans="1:7">
      <c r="A71" s="253" t="s">
        <v>108</v>
      </c>
      <c r="B71" s="244">
        <v>1000</v>
      </c>
      <c r="C71" s="244">
        <v>1000</v>
      </c>
      <c r="D71" s="244"/>
      <c r="E71" s="246">
        <v>356.17</v>
      </c>
      <c r="F71" s="18"/>
      <c r="G71" s="18">
        <f t="shared" si="6"/>
        <v>0.35617</v>
      </c>
    </row>
    <row r="72" spans="1:7">
      <c r="A72" s="253" t="s">
        <v>109</v>
      </c>
      <c r="B72" s="244">
        <v>5000</v>
      </c>
      <c r="C72" s="244">
        <v>5000</v>
      </c>
      <c r="D72" s="244"/>
      <c r="E72" s="246">
        <v>7516.09</v>
      </c>
      <c r="F72" s="18"/>
      <c r="G72" s="18">
        <f t="shared" si="6"/>
        <v>1.503218</v>
      </c>
    </row>
    <row r="73" spans="1:7">
      <c r="A73" s="253" t="s">
        <v>110</v>
      </c>
      <c r="B73" s="244">
        <v>1300</v>
      </c>
      <c r="C73" s="244">
        <v>1300</v>
      </c>
      <c r="D73" s="244"/>
      <c r="E73" s="246">
        <v>1082.79</v>
      </c>
      <c r="F73" s="18"/>
      <c r="G73" s="18">
        <f t="shared" si="6"/>
        <v>0.832915384615385</v>
      </c>
    </row>
    <row r="74" spans="1:7">
      <c r="A74" s="253" t="s">
        <v>111</v>
      </c>
      <c r="B74" s="244">
        <v>3000</v>
      </c>
      <c r="C74" s="244">
        <v>3000</v>
      </c>
      <c r="D74" s="244"/>
      <c r="E74" s="246">
        <v>9370.69</v>
      </c>
      <c r="F74" s="18"/>
      <c r="G74" s="18">
        <f t="shared" si="6"/>
        <v>3.12356333333333</v>
      </c>
    </row>
    <row r="75" spans="1:7">
      <c r="A75" s="253" t="s">
        <v>112</v>
      </c>
      <c r="B75" s="244">
        <v>100</v>
      </c>
      <c r="C75" s="244">
        <v>100</v>
      </c>
      <c r="D75" s="244"/>
      <c r="E75" s="246">
        <v>0</v>
      </c>
      <c r="F75" s="18"/>
      <c r="G75" s="18">
        <f t="shared" si="6"/>
        <v>0</v>
      </c>
    </row>
    <row r="76" spans="1:7">
      <c r="A76" s="253" t="s">
        <v>113</v>
      </c>
      <c r="B76" s="244"/>
      <c r="C76" s="244"/>
      <c r="D76" s="244"/>
      <c r="E76" s="246">
        <v>1.68</v>
      </c>
      <c r="F76" s="18"/>
      <c r="G76" s="18"/>
    </row>
    <row r="77" spans="1:7">
      <c r="A77" s="253" t="s">
        <v>114</v>
      </c>
      <c r="B77" s="244">
        <v>1000</v>
      </c>
      <c r="C77" s="244">
        <v>1000</v>
      </c>
      <c r="D77" s="244"/>
      <c r="E77" s="246">
        <v>1030.66125</v>
      </c>
      <c r="F77" s="18"/>
      <c r="G77" s="18">
        <f t="shared" si="6"/>
        <v>1.03066125</v>
      </c>
    </row>
    <row r="78" spans="1:7">
      <c r="A78" s="253" t="s">
        <v>115</v>
      </c>
      <c r="B78" s="244">
        <v>200</v>
      </c>
      <c r="C78" s="244">
        <v>200</v>
      </c>
      <c r="D78" s="244"/>
      <c r="E78" s="246">
        <v>110</v>
      </c>
      <c r="F78" s="18"/>
      <c r="G78" s="18">
        <f t="shared" si="6"/>
        <v>0.55</v>
      </c>
    </row>
    <row r="79" spans="1:7">
      <c r="A79" s="253" t="s">
        <v>116</v>
      </c>
      <c r="B79" s="244"/>
      <c r="C79" s="244">
        <v>100</v>
      </c>
      <c r="D79" s="244"/>
      <c r="E79" s="246">
        <v>50</v>
      </c>
      <c r="F79" s="18"/>
      <c r="G79" s="18">
        <f t="shared" si="6"/>
        <v>0.5</v>
      </c>
    </row>
    <row r="80" spans="1:7">
      <c r="A80" s="253" t="s">
        <v>117</v>
      </c>
      <c r="B80" s="244"/>
      <c r="C80" s="244">
        <v>400</v>
      </c>
      <c r="D80" s="244"/>
      <c r="E80" s="246">
        <v>135</v>
      </c>
      <c r="F80" s="18"/>
      <c r="G80" s="18">
        <f t="shared" si="6"/>
        <v>0.3375</v>
      </c>
    </row>
    <row r="81" spans="1:7">
      <c r="A81" s="253" t="s">
        <v>118</v>
      </c>
      <c r="B81" s="244"/>
      <c r="C81" s="244"/>
      <c r="D81" s="244"/>
      <c r="E81" s="246">
        <v>0</v>
      </c>
      <c r="F81" s="18"/>
      <c r="G81" s="18"/>
    </row>
    <row r="82" spans="1:7">
      <c r="A82" s="252" t="s">
        <v>119</v>
      </c>
      <c r="B82" s="244"/>
      <c r="C82" s="244"/>
      <c r="D82" s="244"/>
      <c r="E82" s="246"/>
      <c r="F82" s="18"/>
      <c r="G82" s="18"/>
    </row>
    <row r="83" ht="15.75" spans="1:7">
      <c r="A83" s="254" t="s">
        <v>120</v>
      </c>
      <c r="B83" s="244"/>
      <c r="C83" s="244"/>
      <c r="D83" s="244"/>
      <c r="E83" s="246"/>
      <c r="F83" s="18"/>
      <c r="G83" s="18"/>
    </row>
    <row r="84" ht="15.75" spans="1:7">
      <c r="A84" s="254" t="s">
        <v>121</v>
      </c>
      <c r="B84" s="244"/>
      <c r="C84" s="244"/>
      <c r="D84" s="244"/>
      <c r="E84" s="246"/>
      <c r="F84" s="18"/>
      <c r="G84" s="18"/>
    </row>
    <row r="85" spans="1:7">
      <c r="A85" s="252" t="s">
        <v>122</v>
      </c>
      <c r="B85" s="244">
        <v>21000</v>
      </c>
      <c r="C85" s="244">
        <v>21000</v>
      </c>
      <c r="D85" s="244"/>
      <c r="E85" s="246">
        <v>21724</v>
      </c>
      <c r="F85" s="18"/>
      <c r="G85" s="18">
        <f t="shared" si="6"/>
        <v>1.03447619047619</v>
      </c>
    </row>
    <row r="86" spans="1:7">
      <c r="A86" s="252" t="s">
        <v>123</v>
      </c>
      <c r="B86" s="244"/>
      <c r="C86" s="244"/>
      <c r="D86" s="244"/>
      <c r="E86" s="246"/>
      <c r="F86" s="18"/>
      <c r="G86" s="18"/>
    </row>
    <row r="87" spans="1:7">
      <c r="A87" s="252" t="s">
        <v>124</v>
      </c>
      <c r="B87" s="244"/>
      <c r="C87" s="244"/>
      <c r="D87" s="244"/>
      <c r="E87" s="246"/>
      <c r="F87" s="18"/>
      <c r="G87" s="18"/>
    </row>
    <row r="88" spans="1:7">
      <c r="A88" s="245"/>
      <c r="B88" s="244"/>
      <c r="C88" s="244"/>
      <c r="D88" s="244"/>
      <c r="E88" s="246"/>
      <c r="F88" s="18"/>
      <c r="G88" s="18"/>
    </row>
    <row r="89" spans="1:7">
      <c r="A89" s="245"/>
      <c r="B89" s="244"/>
      <c r="C89" s="244"/>
      <c r="D89" s="244"/>
      <c r="E89" s="246"/>
      <c r="F89" s="18"/>
      <c r="G89" s="18"/>
    </row>
    <row r="90" spans="1:7">
      <c r="A90" s="252" t="s">
        <v>125</v>
      </c>
      <c r="B90" s="244"/>
      <c r="C90" s="244"/>
      <c r="D90" s="244"/>
      <c r="E90" s="246"/>
      <c r="F90" s="18"/>
      <c r="G90" s="18"/>
    </row>
    <row r="91" spans="1:7">
      <c r="A91" s="255" t="s">
        <v>55</v>
      </c>
      <c r="B91" s="244">
        <f>SUM(B4,B28,B87)</f>
        <v>96120.48</v>
      </c>
      <c r="C91" s="244">
        <f>SUM(C4,C28,C87)</f>
        <v>78670.48</v>
      </c>
      <c r="D91" s="244">
        <f>SUM(D4,D28,D87)</f>
        <v>0</v>
      </c>
      <c r="E91" s="244">
        <f>SUM(E4,E28,E87)</f>
        <v>84372.49978</v>
      </c>
      <c r="F91" s="18"/>
      <c r="G91" s="18">
        <f t="shared" si="6"/>
        <v>1.07247978886108</v>
      </c>
    </row>
    <row r="92" spans="1:1">
      <c r="A92" s="256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verticalDpi="300"/>
  <headerFooter alignWithMargins="0">
    <oddFooter>&amp;C- &amp;P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Zeros="0" workbookViewId="0">
      <pane xSplit="1" ySplit="3" topLeftCell="B19" activePane="bottomRight" state="frozen"/>
      <selection/>
      <selection pane="topRight"/>
      <selection pane="bottomLeft"/>
      <selection pane="bottomRight" activeCell="B10" sqref="B10"/>
    </sheetView>
  </sheetViews>
  <sheetFormatPr defaultColWidth="9" defaultRowHeight="14.25"/>
  <cols>
    <col min="1" max="4" width="21.875" style="161" customWidth="1"/>
    <col min="5" max="5" width="13.25" style="161" customWidth="1"/>
    <col min="6" max="7" width="11.625" style="161" hidden="1" customWidth="1"/>
    <col min="8" max="8" width="13.75" style="161" hidden="1" customWidth="1"/>
    <col min="9" max="9" width="9" style="161" hidden="1" customWidth="1"/>
    <col min="10" max="10" width="18.25" style="161" customWidth="1"/>
    <col min="11" max="16384" width="9" style="161"/>
  </cols>
  <sheetData>
    <row r="1" s="231" customFormat="1" ht="27" customHeight="1" spans="1:5">
      <c r="A1" s="105" t="s">
        <v>126</v>
      </c>
      <c r="B1" s="106"/>
      <c r="C1" s="106"/>
      <c r="D1" s="106"/>
      <c r="E1" s="106"/>
    </row>
    <row r="2" s="107" customFormat="1" ht="20.25" customHeight="1" spans="1:6">
      <c r="A2" s="107" t="s">
        <v>127</v>
      </c>
      <c r="B2" s="108"/>
      <c r="C2" s="108"/>
      <c r="D2" s="108"/>
      <c r="E2" s="108" t="s">
        <v>26</v>
      </c>
      <c r="F2" s="232">
        <v>1.09090909090909</v>
      </c>
    </row>
    <row r="3" s="187" customFormat="1" ht="25.5" customHeight="1" spans="1:9">
      <c r="A3" s="233" t="s">
        <v>128</v>
      </c>
      <c r="B3" s="32" t="s">
        <v>28</v>
      </c>
      <c r="C3" s="68" t="s">
        <v>58</v>
      </c>
      <c r="D3" s="32" t="s">
        <v>29</v>
      </c>
      <c r="E3" s="234" t="s">
        <v>61</v>
      </c>
      <c r="F3" s="187" t="s">
        <v>129</v>
      </c>
      <c r="G3" s="187" t="s">
        <v>130</v>
      </c>
      <c r="H3" s="187" t="s">
        <v>131</v>
      </c>
      <c r="I3" s="187">
        <v>60482045</v>
      </c>
    </row>
    <row r="4" s="107" customFormat="1" ht="18" customHeight="1" spans="1:9">
      <c r="A4" s="155" t="s">
        <v>132</v>
      </c>
      <c r="B4" s="215">
        <v>16000</v>
      </c>
      <c r="C4" s="215">
        <v>13000</v>
      </c>
      <c r="D4" s="215">
        <v>13810</v>
      </c>
      <c r="E4" s="18">
        <f>D4/C4</f>
        <v>1.06230769230769</v>
      </c>
      <c r="F4" s="166">
        <v>6617823</v>
      </c>
      <c r="G4" s="166">
        <v>7281378</v>
      </c>
      <c r="H4" s="107" t="s">
        <v>133</v>
      </c>
      <c r="I4" s="107">
        <v>6617823</v>
      </c>
    </row>
    <row r="5" s="107" customFormat="1" ht="18" customHeight="1" spans="1:9">
      <c r="A5" s="155" t="s">
        <v>134</v>
      </c>
      <c r="B5" s="215"/>
      <c r="C5" s="215"/>
      <c r="D5" s="215">
        <v>0</v>
      </c>
      <c r="E5" s="18"/>
      <c r="F5" s="166">
        <v>3467180</v>
      </c>
      <c r="G5" s="166">
        <v>3566655</v>
      </c>
      <c r="H5" s="107" t="s">
        <v>135</v>
      </c>
      <c r="I5" s="107">
        <v>26490</v>
      </c>
    </row>
    <row r="6" s="107" customFormat="1" ht="18" customHeight="1" spans="1:9">
      <c r="A6" s="155" t="s">
        <v>136</v>
      </c>
      <c r="B6" s="215"/>
      <c r="C6" s="215"/>
      <c r="D6" s="215">
        <v>19</v>
      </c>
      <c r="E6" s="18"/>
      <c r="F6" s="166">
        <v>9875601</v>
      </c>
      <c r="G6" s="166">
        <v>10439752</v>
      </c>
      <c r="H6" s="107" t="s">
        <v>137</v>
      </c>
      <c r="I6" s="107">
        <v>3467180</v>
      </c>
    </row>
    <row r="7" s="107" customFormat="1" ht="18" customHeight="1" spans="1:9">
      <c r="A7" s="214" t="s">
        <v>138</v>
      </c>
      <c r="B7" s="215">
        <v>4000</v>
      </c>
      <c r="C7" s="215">
        <v>2000</v>
      </c>
      <c r="D7" s="215">
        <v>3122</v>
      </c>
      <c r="E7" s="18">
        <f t="shared" ref="E7:E28" si="0">D7/C7</f>
        <v>1.561</v>
      </c>
      <c r="F7" s="166">
        <v>1914718</v>
      </c>
      <c r="G7" s="166">
        <v>1903015</v>
      </c>
      <c r="H7" s="107" t="s">
        <v>139</v>
      </c>
      <c r="I7" s="107">
        <v>9875601</v>
      </c>
    </row>
    <row r="8" s="107" customFormat="1" ht="18" customHeight="1" spans="1:9">
      <c r="A8" s="214" t="s">
        <v>140</v>
      </c>
      <c r="B8" s="215">
        <v>23000</v>
      </c>
      <c r="C8" s="215">
        <v>23000</v>
      </c>
      <c r="D8" s="215">
        <v>22607</v>
      </c>
      <c r="E8" s="18">
        <f t="shared" si="0"/>
        <v>0.982913043478261</v>
      </c>
      <c r="F8" s="166">
        <v>713774</v>
      </c>
      <c r="G8" s="166">
        <v>957271</v>
      </c>
      <c r="H8" s="107" t="s">
        <v>141</v>
      </c>
      <c r="I8" s="107">
        <v>1914718</v>
      </c>
    </row>
    <row r="9" s="107" customFormat="1" ht="18" customHeight="1" spans="1:9">
      <c r="A9" s="214" t="s">
        <v>142</v>
      </c>
      <c r="B9" s="215">
        <v>2600</v>
      </c>
      <c r="C9" s="215">
        <v>3600</v>
      </c>
      <c r="D9" s="215">
        <v>3094</v>
      </c>
      <c r="E9" s="18">
        <f t="shared" si="0"/>
        <v>0.859444444444444</v>
      </c>
      <c r="F9" s="166">
        <v>10566207</v>
      </c>
      <c r="G9" s="166">
        <v>9962319</v>
      </c>
      <c r="H9" s="107" t="s">
        <v>143</v>
      </c>
      <c r="I9" s="107">
        <v>713774</v>
      </c>
    </row>
    <row r="10" s="107" customFormat="1" ht="18" customHeight="1" spans="1:9">
      <c r="A10" s="155" t="s">
        <v>144</v>
      </c>
      <c r="B10" s="215">
        <v>2100</v>
      </c>
      <c r="C10" s="215">
        <v>2102</v>
      </c>
      <c r="D10" s="215">
        <v>1481</v>
      </c>
      <c r="E10" s="18">
        <f t="shared" si="0"/>
        <v>0.704567078972407</v>
      </c>
      <c r="F10" s="166">
        <v>6241638</v>
      </c>
      <c r="G10" s="166">
        <v>5842454</v>
      </c>
      <c r="H10" s="107" t="s">
        <v>145</v>
      </c>
      <c r="I10" s="107">
        <v>10566207</v>
      </c>
    </row>
    <row r="11" s="107" customFormat="1" ht="18" customHeight="1" spans="1:9">
      <c r="A11" s="155" t="s">
        <v>146</v>
      </c>
      <c r="B11" s="215">
        <v>16000</v>
      </c>
      <c r="C11" s="215">
        <v>16380</v>
      </c>
      <c r="D11" s="215">
        <v>17863</v>
      </c>
      <c r="E11" s="18">
        <f t="shared" si="0"/>
        <v>1.09053724053724</v>
      </c>
      <c r="F11" s="166">
        <v>1299798</v>
      </c>
      <c r="G11" s="166">
        <v>1528366</v>
      </c>
      <c r="H11" s="107" t="s">
        <v>147</v>
      </c>
      <c r="I11" s="107">
        <v>6241638</v>
      </c>
    </row>
    <row r="12" s="107" customFormat="1" ht="18" customHeight="1" spans="1:9">
      <c r="A12" s="155" t="s">
        <v>148</v>
      </c>
      <c r="B12" s="215">
        <v>11000</v>
      </c>
      <c r="C12" s="215">
        <v>11997</v>
      </c>
      <c r="D12" s="215">
        <v>11886</v>
      </c>
      <c r="E12" s="18">
        <f t="shared" si="0"/>
        <v>0.99074768692173</v>
      </c>
      <c r="F12" s="166">
        <v>6594734</v>
      </c>
      <c r="G12" s="166">
        <v>5979057</v>
      </c>
      <c r="H12" s="107" t="s">
        <v>149</v>
      </c>
      <c r="I12" s="107">
        <v>1299798</v>
      </c>
    </row>
    <row r="13" s="107" customFormat="1" ht="18" customHeight="1" spans="1:9">
      <c r="A13" s="155" t="s">
        <v>150</v>
      </c>
      <c r="B13" s="215">
        <v>15000</v>
      </c>
      <c r="C13" s="215">
        <v>15300</v>
      </c>
      <c r="D13" s="215">
        <v>12926</v>
      </c>
      <c r="E13" s="18">
        <f t="shared" si="0"/>
        <v>0.84483660130719</v>
      </c>
      <c r="F13" s="166">
        <v>5138310</v>
      </c>
      <c r="G13" s="166">
        <v>6649628</v>
      </c>
      <c r="H13" s="107" t="s">
        <v>151</v>
      </c>
      <c r="I13" s="107">
        <v>6594734</v>
      </c>
    </row>
    <row r="14" s="107" customFormat="1" ht="18" customHeight="1" spans="1:9">
      <c r="A14" s="155" t="s">
        <v>152</v>
      </c>
      <c r="B14" s="215">
        <v>13000</v>
      </c>
      <c r="C14" s="215">
        <v>7033</v>
      </c>
      <c r="D14" s="215">
        <v>6784</v>
      </c>
      <c r="E14" s="18">
        <f t="shared" si="0"/>
        <v>0.964595478458695</v>
      </c>
      <c r="F14" s="166">
        <v>2320011</v>
      </c>
      <c r="G14" s="166">
        <v>3688802</v>
      </c>
      <c r="H14" s="107" t="s">
        <v>153</v>
      </c>
      <c r="I14" s="107">
        <v>5138310</v>
      </c>
    </row>
    <row r="15" s="107" customFormat="1" ht="18" customHeight="1" spans="1:9">
      <c r="A15" s="155" t="s">
        <v>154</v>
      </c>
      <c r="B15" s="215">
        <v>19000</v>
      </c>
      <c r="C15" s="215">
        <v>18000</v>
      </c>
      <c r="D15" s="215">
        <v>32307</v>
      </c>
      <c r="E15" s="18">
        <f t="shared" si="0"/>
        <v>1.79483333333333</v>
      </c>
      <c r="F15" s="166">
        <v>1132794</v>
      </c>
      <c r="G15" s="166">
        <v>1907282</v>
      </c>
      <c r="H15" s="107" t="s">
        <v>155</v>
      </c>
      <c r="I15" s="107">
        <v>2320011</v>
      </c>
    </row>
    <row r="16" s="107" customFormat="1" ht="18" customHeight="1" spans="1:9">
      <c r="A16" s="155" t="s">
        <v>156</v>
      </c>
      <c r="B16" s="215">
        <v>2500</v>
      </c>
      <c r="C16" s="215">
        <v>130</v>
      </c>
      <c r="D16" s="215">
        <v>1356</v>
      </c>
      <c r="E16" s="18">
        <f t="shared" si="0"/>
        <v>10.4307692307692</v>
      </c>
      <c r="F16" s="166">
        <v>253628</v>
      </c>
      <c r="G16" s="166">
        <v>347790</v>
      </c>
      <c r="H16" s="107" t="s">
        <v>157</v>
      </c>
      <c r="I16" s="107">
        <v>1132794</v>
      </c>
    </row>
    <row r="17" s="107" customFormat="1" ht="18" customHeight="1" spans="1:9">
      <c r="A17" s="155" t="s">
        <v>158</v>
      </c>
      <c r="B17" s="215">
        <v>2000</v>
      </c>
      <c r="C17" s="215">
        <v>1001</v>
      </c>
      <c r="D17" s="215">
        <v>1577</v>
      </c>
      <c r="E17" s="18">
        <f t="shared" si="0"/>
        <v>1.57542457542458</v>
      </c>
      <c r="F17" s="166">
        <v>34617</v>
      </c>
      <c r="G17" s="166">
        <v>47056</v>
      </c>
      <c r="H17" s="107" t="s">
        <v>159</v>
      </c>
      <c r="I17" s="107">
        <v>253628</v>
      </c>
    </row>
    <row r="18" s="107" customFormat="1" ht="18" customHeight="1" spans="1:9">
      <c r="A18" s="155" t="s">
        <v>160</v>
      </c>
      <c r="B18" s="215">
        <v>35</v>
      </c>
      <c r="C18" s="215">
        <v>30</v>
      </c>
      <c r="D18" s="215">
        <v>107</v>
      </c>
      <c r="E18" s="18">
        <f t="shared" si="0"/>
        <v>3.56666666666667</v>
      </c>
      <c r="F18" s="166">
        <v>63471</v>
      </c>
      <c r="G18" s="166">
        <v>56335</v>
      </c>
      <c r="H18" s="107" t="s">
        <v>161</v>
      </c>
      <c r="I18" s="107">
        <v>34617</v>
      </c>
    </row>
    <row r="19" s="107" customFormat="1" ht="18" customHeight="1" spans="1:9">
      <c r="A19" s="155" t="s">
        <v>162</v>
      </c>
      <c r="B19" s="215"/>
      <c r="C19" s="215"/>
      <c r="D19" s="215">
        <v>0</v>
      </c>
      <c r="E19" s="18"/>
      <c r="F19" s="166">
        <v>629406</v>
      </c>
      <c r="G19" s="166">
        <v>463181</v>
      </c>
      <c r="H19" s="107" t="s">
        <v>163</v>
      </c>
      <c r="I19" s="107">
        <v>63471</v>
      </c>
    </row>
    <row r="20" s="107" customFormat="1" ht="18" customHeight="1" spans="1:9">
      <c r="A20" s="155" t="s">
        <v>164</v>
      </c>
      <c r="B20" s="215"/>
      <c r="C20" s="215">
        <v>7200</v>
      </c>
      <c r="D20" s="215">
        <v>0</v>
      </c>
      <c r="E20" s="18">
        <f t="shared" si="0"/>
        <v>0</v>
      </c>
      <c r="F20" s="166">
        <v>2071785</v>
      </c>
      <c r="G20" s="166">
        <v>2319387</v>
      </c>
      <c r="H20" s="107" t="s">
        <v>165</v>
      </c>
      <c r="I20" s="107">
        <v>629406</v>
      </c>
    </row>
    <row r="21" s="107" customFormat="1" ht="18" customHeight="1" spans="1:9">
      <c r="A21" s="155" t="s">
        <v>166</v>
      </c>
      <c r="B21" s="215">
        <v>3200</v>
      </c>
      <c r="C21" s="215">
        <v>1708</v>
      </c>
      <c r="D21" s="215">
        <v>4197</v>
      </c>
      <c r="E21" s="18">
        <f t="shared" si="0"/>
        <v>2.45725995316159</v>
      </c>
      <c r="F21" s="166">
        <v>227969</v>
      </c>
      <c r="G21" s="166">
        <v>368642</v>
      </c>
      <c r="H21" s="107" t="s">
        <v>167</v>
      </c>
      <c r="I21" s="107">
        <v>2071785</v>
      </c>
    </row>
    <row r="22" s="107" customFormat="1" ht="18" customHeight="1" spans="1:7">
      <c r="A22" s="155" t="s">
        <v>168</v>
      </c>
      <c r="B22" s="215">
        <v>2100</v>
      </c>
      <c r="C22" s="215">
        <v>15</v>
      </c>
      <c r="D22" s="215">
        <v>1968</v>
      </c>
      <c r="E22" s="18">
        <f t="shared" si="0"/>
        <v>131.2</v>
      </c>
      <c r="F22" s="166"/>
      <c r="G22" s="166"/>
    </row>
    <row r="23" s="107" customFormat="1" ht="18" customHeight="1" spans="1:7">
      <c r="A23" s="155" t="s">
        <v>169</v>
      </c>
      <c r="B23" s="215">
        <v>0</v>
      </c>
      <c r="C23" s="215"/>
      <c r="D23" s="215">
        <v>82</v>
      </c>
      <c r="E23" s="18"/>
      <c r="F23" s="166"/>
      <c r="G23" s="166"/>
    </row>
    <row r="24" s="107" customFormat="1" ht="18" customHeight="1" spans="1:7">
      <c r="A24" s="155" t="s">
        <v>170</v>
      </c>
      <c r="B24" s="215">
        <v>500</v>
      </c>
      <c r="C24" s="215">
        <v>504</v>
      </c>
      <c r="D24" s="215">
        <v>748</v>
      </c>
      <c r="E24" s="18">
        <f t="shared" si="0"/>
        <v>1.48412698412698</v>
      </c>
      <c r="F24" s="166"/>
      <c r="G24" s="166"/>
    </row>
    <row r="25" s="107" customFormat="1" ht="18" customHeight="1" spans="1:7">
      <c r="A25" s="155" t="s">
        <v>171</v>
      </c>
      <c r="B25" s="215">
        <v>500</v>
      </c>
      <c r="C25" s="215"/>
      <c r="D25" s="215"/>
      <c r="E25" s="18"/>
      <c r="F25" s="166"/>
      <c r="G25" s="166"/>
    </row>
    <row r="26" s="107" customFormat="1" ht="18" customHeight="1" spans="1:7">
      <c r="A26" s="155" t="s">
        <v>172</v>
      </c>
      <c r="B26" s="215">
        <v>90</v>
      </c>
      <c r="C26" s="215"/>
      <c r="D26" s="215"/>
      <c r="E26" s="18"/>
      <c r="F26" s="166"/>
      <c r="G26" s="166"/>
    </row>
    <row r="27" s="107" customFormat="1" ht="18" customHeight="1" spans="1:7">
      <c r="A27" s="155" t="s">
        <v>173</v>
      </c>
      <c r="B27" s="215">
        <v>375</v>
      </c>
      <c r="C27" s="215"/>
      <c r="D27" s="215">
        <v>66</v>
      </c>
      <c r="E27" s="18"/>
      <c r="F27" s="166"/>
      <c r="G27" s="166"/>
    </row>
    <row r="28" s="107" customFormat="1" ht="18" customHeight="1" spans="1:9">
      <c r="A28" s="155"/>
      <c r="B28" s="215"/>
      <c r="C28" s="215"/>
      <c r="D28" s="215"/>
      <c r="E28" s="18"/>
      <c r="H28" s="107" t="s">
        <v>174</v>
      </c>
      <c r="I28" s="107">
        <v>227969</v>
      </c>
    </row>
    <row r="29" s="107" customFormat="1" ht="18" customHeight="1" spans="1:5">
      <c r="A29" s="155"/>
      <c r="B29" s="215"/>
      <c r="C29" s="215"/>
      <c r="D29" s="215"/>
      <c r="E29" s="18"/>
    </row>
    <row r="30" s="107" customFormat="1" ht="18" customHeight="1" spans="1:7">
      <c r="A30" s="167" t="s">
        <v>175</v>
      </c>
      <c r="B30" s="215">
        <f>SUM(B4:B29)</f>
        <v>133000</v>
      </c>
      <c r="C30" s="215">
        <f>SUM(C4:C29)</f>
        <v>123000</v>
      </c>
      <c r="D30" s="215">
        <f>SUM(D4:D29)</f>
        <v>136000</v>
      </c>
      <c r="E30" s="18">
        <f>D30/C30</f>
        <v>1.10569105691057</v>
      </c>
      <c r="F30" s="166">
        <f>SUM(F4:F28)</f>
        <v>59163464</v>
      </c>
      <c r="G30" s="166">
        <f>SUM(G4:G28)</f>
        <v>63308370</v>
      </c>
    </row>
    <row r="31" ht="20.1" customHeight="1" spans="4:4">
      <c r="D31" s="235"/>
    </row>
    <row r="32" ht="20.1" customHeight="1"/>
    <row r="33" ht="20.1" customHeight="1"/>
    <row r="34" ht="20.1" customHeight="1"/>
    <row r="35" ht="20.1" customHeight="1"/>
  </sheetData>
  <mergeCells count="1">
    <mergeCell ref="A1:E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8"/>
  <sheetViews>
    <sheetView showZeros="0" workbookViewId="0">
      <pane xSplit="2" ySplit="3" topLeftCell="C24" activePane="bottomRight" state="frozen"/>
      <selection/>
      <selection pane="topRight"/>
      <selection pane="bottomLeft"/>
      <selection pane="bottomRight" activeCell="F5" sqref="F5:F26"/>
    </sheetView>
  </sheetViews>
  <sheetFormatPr defaultColWidth="9" defaultRowHeight="14.25"/>
  <cols>
    <col min="1" max="1" width="3.375" style="206" customWidth="1"/>
    <col min="2" max="2" width="33" style="206" customWidth="1"/>
    <col min="3" max="3" width="8.875" style="207" customWidth="1"/>
    <col min="4" max="4" width="9.625" style="206" customWidth="1"/>
    <col min="5" max="5" width="9.625" style="206" hidden="1" customWidth="1"/>
    <col min="6" max="6" width="9.625" style="206" customWidth="1"/>
    <col min="7" max="7" width="7.25" style="206" hidden="1" customWidth="1"/>
    <col min="8" max="8" width="8.125" style="206" customWidth="1"/>
    <col min="9" max="9" width="14.875" style="208" customWidth="1"/>
    <col min="10" max="16384" width="9" style="206"/>
  </cols>
  <sheetData>
    <row r="1" s="205" customFormat="1" ht="21" customHeight="1" spans="2:9">
      <c r="B1" s="131" t="s">
        <v>176</v>
      </c>
      <c r="C1" s="132"/>
      <c r="D1" s="132"/>
      <c r="E1" s="132"/>
      <c r="F1" s="132"/>
      <c r="G1" s="132"/>
      <c r="H1" s="132"/>
      <c r="I1" s="132"/>
    </row>
    <row r="2" s="181" customFormat="1" ht="18" customHeight="1" spans="2:9">
      <c r="B2" s="181" t="s">
        <v>177</v>
      </c>
      <c r="D2" s="209"/>
      <c r="E2" s="209"/>
      <c r="F2" s="209"/>
      <c r="G2" s="209"/>
      <c r="H2" s="169"/>
      <c r="I2" s="224" t="s">
        <v>26</v>
      </c>
    </row>
    <row r="3" s="133" customFormat="1" ht="33" customHeight="1" spans="2:9">
      <c r="B3" s="210" t="s">
        <v>128</v>
      </c>
      <c r="C3" s="137" t="s">
        <v>28</v>
      </c>
      <c r="D3" s="138" t="s">
        <v>58</v>
      </c>
      <c r="E3" s="137" t="s">
        <v>59</v>
      </c>
      <c r="F3" s="137" t="s">
        <v>29</v>
      </c>
      <c r="G3" s="137" t="s">
        <v>60</v>
      </c>
      <c r="H3" s="138" t="s">
        <v>61</v>
      </c>
      <c r="I3" s="225" t="s">
        <v>178</v>
      </c>
    </row>
    <row r="4" s="181" customFormat="1" ht="18.75" customHeight="1" spans="2:9">
      <c r="B4" s="211" t="s">
        <v>179</v>
      </c>
      <c r="C4" s="212">
        <f>SUM(C5:C26)</f>
        <v>65578</v>
      </c>
      <c r="D4" s="212">
        <f t="shared" ref="D4:F4" si="0">SUM(D5:D26)</f>
        <v>65578</v>
      </c>
      <c r="E4" s="212" t="e">
        <f t="shared" si="0"/>
        <v>#REF!</v>
      </c>
      <c r="F4" s="212">
        <f t="shared" si="0"/>
        <v>65899.9999996</v>
      </c>
      <c r="G4" s="213" t="e">
        <f t="shared" ref="G4" si="1">IF(E4=0,0,F4/E4)</f>
        <v>#REF!</v>
      </c>
      <c r="H4" s="213">
        <f>F4/D4</f>
        <v>1.00491018328708</v>
      </c>
      <c r="I4" s="226"/>
    </row>
    <row r="5" s="181" customFormat="1" ht="18.75" customHeight="1" spans="2:9">
      <c r="B5" s="214" t="s">
        <v>180</v>
      </c>
      <c r="C5" s="212">
        <v>7952.55</v>
      </c>
      <c r="D5" s="212">
        <v>7952.55</v>
      </c>
      <c r="E5" s="212"/>
      <c r="F5" s="212">
        <v>7350.4189116</v>
      </c>
      <c r="G5" s="213"/>
      <c r="H5" s="213">
        <f t="shared" ref="H5:H26" si="2">F5/D5</f>
        <v>0.924284526548088</v>
      </c>
      <c r="I5" s="226"/>
    </row>
    <row r="6" s="181" customFormat="1" ht="19.5" customHeight="1" spans="2:9">
      <c r="B6" s="214" t="s">
        <v>181</v>
      </c>
      <c r="C6" s="212"/>
      <c r="D6" s="212"/>
      <c r="E6" s="212" t="e">
        <f>SUBTOTAL(9,E7,E9,E17,#REF!,#REF!,#REF!)</f>
        <v>#REF!</v>
      </c>
      <c r="F6" s="212">
        <v>0</v>
      </c>
      <c r="G6" s="213" t="e">
        <f t="shared" ref="G6:G17" si="3">IF(E6=0,0,F6/E6)</f>
        <v>#REF!</v>
      </c>
      <c r="H6" s="213"/>
      <c r="I6" s="227"/>
    </row>
    <row r="7" s="181" customFormat="1" ht="19.5" customHeight="1" spans="2:9">
      <c r="B7" s="214" t="s">
        <v>182</v>
      </c>
      <c r="C7" s="212"/>
      <c r="D7" s="212"/>
      <c r="E7" s="212">
        <v>2913074</v>
      </c>
      <c r="F7" s="212">
        <v>19</v>
      </c>
      <c r="G7" s="213">
        <f t="shared" si="3"/>
        <v>6.5223197213665e-6</v>
      </c>
      <c r="H7" s="213"/>
      <c r="I7" s="228"/>
    </row>
    <row r="8" s="181" customFormat="1" ht="19.5" customHeight="1" spans="2:9">
      <c r="B8" s="214" t="s">
        <v>183</v>
      </c>
      <c r="C8" s="212">
        <f>3428.7515-15</f>
        <v>3413.7515</v>
      </c>
      <c r="D8" s="212">
        <v>3413.7515</v>
      </c>
      <c r="E8" s="212"/>
      <c r="F8" s="212">
        <v>3081.116035</v>
      </c>
      <c r="G8" s="213"/>
      <c r="H8" s="213">
        <f t="shared" si="2"/>
        <v>0.902560140947576</v>
      </c>
      <c r="I8" s="228"/>
    </row>
    <row r="9" s="181" customFormat="1" ht="19.5" customHeight="1" spans="2:9">
      <c r="B9" s="214" t="s">
        <v>184</v>
      </c>
      <c r="C9" s="212">
        <v>7598</v>
      </c>
      <c r="D9" s="212">
        <v>7598</v>
      </c>
      <c r="E9" s="212">
        <v>17603822</v>
      </c>
      <c r="F9" s="212">
        <v>6621.33007</v>
      </c>
      <c r="G9" s="213">
        <f t="shared" si="3"/>
        <v>0.000376130255691065</v>
      </c>
      <c r="H9" s="213">
        <f t="shared" si="2"/>
        <v>0.871456971571466</v>
      </c>
      <c r="I9" s="227"/>
    </row>
    <row r="10" s="181" customFormat="1" ht="19.5" customHeight="1" spans="2:9">
      <c r="B10" s="214" t="s">
        <v>185</v>
      </c>
      <c r="C10" s="212">
        <v>960</v>
      </c>
      <c r="D10" s="212">
        <v>960</v>
      </c>
      <c r="E10" s="212">
        <v>0</v>
      </c>
      <c r="F10" s="212">
        <v>1520</v>
      </c>
      <c r="G10" s="213">
        <f t="shared" si="3"/>
        <v>0</v>
      </c>
      <c r="H10" s="213">
        <f t="shared" si="2"/>
        <v>1.58333333333333</v>
      </c>
      <c r="I10" s="228"/>
    </row>
    <row r="11" s="181" customFormat="1" ht="19.5" customHeight="1" spans="2:9">
      <c r="B11" s="214" t="s">
        <v>186</v>
      </c>
      <c r="C11" s="212">
        <v>1463</v>
      </c>
      <c r="D11" s="212">
        <v>1463</v>
      </c>
      <c r="E11" s="212"/>
      <c r="F11" s="212">
        <v>976.133118</v>
      </c>
      <c r="G11" s="213">
        <f t="shared" si="3"/>
        <v>0</v>
      </c>
      <c r="H11" s="213">
        <f t="shared" si="2"/>
        <v>0.667213341079973</v>
      </c>
      <c r="I11" s="228"/>
    </row>
    <row r="12" s="181" customFormat="1" ht="19.5" customHeight="1" spans="2:9">
      <c r="B12" s="214" t="s">
        <v>187</v>
      </c>
      <c r="C12" s="212">
        <v>3798.7204</v>
      </c>
      <c r="D12" s="212">
        <v>3798.7204</v>
      </c>
      <c r="E12" s="212">
        <v>0</v>
      </c>
      <c r="F12" s="212">
        <v>3475.909726</v>
      </c>
      <c r="G12" s="213">
        <f t="shared" si="3"/>
        <v>0</v>
      </c>
      <c r="H12" s="213">
        <f t="shared" si="2"/>
        <v>0.915021207141226</v>
      </c>
      <c r="I12" s="228"/>
    </row>
    <row r="13" s="181" customFormat="1" ht="19.5" customHeight="1" spans="2:9">
      <c r="B13" s="214" t="s">
        <v>188</v>
      </c>
      <c r="C13" s="212">
        <v>2646.5828</v>
      </c>
      <c r="D13" s="212">
        <v>2646.5828</v>
      </c>
      <c r="E13" s="212"/>
      <c r="F13" s="212">
        <v>2290.977916</v>
      </c>
      <c r="G13" s="213">
        <f t="shared" si="3"/>
        <v>0</v>
      </c>
      <c r="H13" s="213">
        <f t="shared" si="2"/>
        <v>0.865636214366692</v>
      </c>
      <c r="I13" s="228"/>
    </row>
    <row r="14" s="181" customFormat="1" ht="19.5" customHeight="1" spans="2:9">
      <c r="B14" s="214" t="s">
        <v>189</v>
      </c>
      <c r="C14" s="212">
        <v>14214.1</v>
      </c>
      <c r="D14" s="212">
        <v>14214.1</v>
      </c>
      <c r="E14" s="212">
        <v>0</v>
      </c>
      <c r="F14" s="212">
        <v>11136.089299</v>
      </c>
      <c r="G14" s="213">
        <f t="shared" si="3"/>
        <v>0</v>
      </c>
      <c r="H14" s="213">
        <f t="shared" si="2"/>
        <v>0.783453704349906</v>
      </c>
      <c r="I14" s="228"/>
    </row>
    <row r="15" s="181" customFormat="1" ht="19.5" customHeight="1" spans="2:9">
      <c r="B15" s="214" t="s">
        <v>190</v>
      </c>
      <c r="C15" s="212">
        <v>1468</v>
      </c>
      <c r="D15" s="212">
        <v>1468</v>
      </c>
      <c r="E15" s="212">
        <v>0</v>
      </c>
      <c r="F15" s="212">
        <v>2292.879459</v>
      </c>
      <c r="G15" s="213">
        <f t="shared" si="3"/>
        <v>0</v>
      </c>
      <c r="H15" s="213">
        <f t="shared" si="2"/>
        <v>1.56190698841962</v>
      </c>
      <c r="I15" s="228"/>
    </row>
    <row r="16" s="181" customFormat="1" ht="19.5" customHeight="1" spans="2:9">
      <c r="B16" s="214" t="s">
        <v>191</v>
      </c>
      <c r="C16" s="212">
        <v>13861.9553</v>
      </c>
      <c r="D16" s="212">
        <v>13861.9553</v>
      </c>
      <c r="E16" s="212"/>
      <c r="F16" s="212">
        <v>22630.854232</v>
      </c>
      <c r="G16" s="213"/>
      <c r="H16" s="213">
        <f t="shared" si="2"/>
        <v>1.6325874483234</v>
      </c>
      <c r="I16" s="228"/>
    </row>
    <row r="17" s="181" customFormat="1" ht="19.5" customHeight="1" spans="2:9">
      <c r="B17" s="214" t="s">
        <v>192</v>
      </c>
      <c r="C17" s="212">
        <v>2460</v>
      </c>
      <c r="D17" s="212">
        <v>2460</v>
      </c>
      <c r="E17" s="212">
        <v>9062429</v>
      </c>
      <c r="F17" s="212">
        <v>1355.759353</v>
      </c>
      <c r="G17" s="213">
        <f t="shared" si="3"/>
        <v>0.000149602204111061</v>
      </c>
      <c r="H17" s="213">
        <f t="shared" si="2"/>
        <v>0.551121688211382</v>
      </c>
      <c r="I17" s="228"/>
    </row>
    <row r="18" s="181" customFormat="1" ht="19.5" customHeight="1" spans="2:9">
      <c r="B18" s="214" t="s">
        <v>193</v>
      </c>
      <c r="C18" s="212">
        <v>446.915</v>
      </c>
      <c r="D18" s="212">
        <v>446.915</v>
      </c>
      <c r="E18" s="212"/>
      <c r="F18" s="212">
        <v>0</v>
      </c>
      <c r="G18" s="213">
        <f t="shared" ref="G18:G20" si="4">IF(E18=0,0,F18/E18)</f>
        <v>0</v>
      </c>
      <c r="H18" s="213">
        <f t="shared" si="2"/>
        <v>0</v>
      </c>
      <c r="I18" s="228"/>
    </row>
    <row r="19" s="181" customFormat="1" ht="19.5" customHeight="1" spans="2:9">
      <c r="B19" s="214" t="s">
        <v>194</v>
      </c>
      <c r="C19" s="212">
        <v>3</v>
      </c>
      <c r="D19" s="212">
        <v>3</v>
      </c>
      <c r="E19" s="212">
        <v>269167</v>
      </c>
      <c r="F19" s="212">
        <v>1.68</v>
      </c>
      <c r="G19" s="213">
        <f t="shared" si="4"/>
        <v>6.24147833872652e-6</v>
      </c>
      <c r="H19" s="213">
        <f t="shared" si="2"/>
        <v>0.56</v>
      </c>
      <c r="I19" s="228"/>
    </row>
    <row r="20" s="107" customFormat="1" ht="18" customHeight="1" spans="2:10">
      <c r="B20" s="214" t="s">
        <v>195</v>
      </c>
      <c r="C20" s="215"/>
      <c r="D20" s="215"/>
      <c r="E20" s="215"/>
      <c r="F20" s="215">
        <v>0</v>
      </c>
      <c r="G20" s="18">
        <f t="shared" si="4"/>
        <v>0</v>
      </c>
      <c r="H20" s="213"/>
      <c r="I20" s="112"/>
      <c r="J20" s="181"/>
    </row>
    <row r="21" s="181" customFormat="1" ht="19.5" customHeight="1" spans="2:9">
      <c r="B21" s="214" t="s">
        <v>196</v>
      </c>
      <c r="C21" s="212"/>
      <c r="D21" s="212"/>
      <c r="E21" s="212"/>
      <c r="F21" s="212">
        <v>0</v>
      </c>
      <c r="G21" s="213">
        <f t="shared" ref="G21:G25" si="5">IF(E21=0,0,F21/E21)</f>
        <v>0</v>
      </c>
      <c r="H21" s="213"/>
      <c r="I21" s="227"/>
    </row>
    <row r="22" s="181" customFormat="1" ht="19.5" customHeight="1" spans="2:9">
      <c r="B22" s="214" t="s">
        <v>197</v>
      </c>
      <c r="C22" s="212">
        <v>3200</v>
      </c>
      <c r="D22" s="212">
        <v>3200</v>
      </c>
      <c r="E22" s="212"/>
      <c r="F22" s="212">
        <v>1196.87815</v>
      </c>
      <c r="G22" s="213">
        <f t="shared" si="5"/>
        <v>0</v>
      </c>
      <c r="H22" s="213">
        <f t="shared" si="2"/>
        <v>0.374024421875</v>
      </c>
      <c r="I22" s="228"/>
    </row>
    <row r="23" s="107" customFormat="1" ht="28.5" customHeight="1" spans="2:10">
      <c r="B23" s="214" t="s">
        <v>198</v>
      </c>
      <c r="C23" s="215">
        <v>791.425</v>
      </c>
      <c r="D23" s="215">
        <v>791.425</v>
      </c>
      <c r="E23" s="215"/>
      <c r="F23" s="216">
        <v>1129.69643</v>
      </c>
      <c r="G23" s="18">
        <f t="shared" si="5"/>
        <v>0</v>
      </c>
      <c r="H23" s="213">
        <f t="shared" si="2"/>
        <v>1.42742070316202</v>
      </c>
      <c r="I23" s="229"/>
      <c r="J23" s="181"/>
    </row>
    <row r="24" s="181" customFormat="1" ht="19.5" customHeight="1" spans="2:9">
      <c r="B24" s="214" t="s">
        <v>199</v>
      </c>
      <c r="C24" s="212"/>
      <c r="D24" s="212"/>
      <c r="E24" s="212"/>
      <c r="F24" s="212">
        <v>81.5</v>
      </c>
      <c r="G24" s="213">
        <f t="shared" si="5"/>
        <v>0</v>
      </c>
      <c r="H24" s="213"/>
      <c r="I24" s="228"/>
    </row>
    <row r="25" s="181" customFormat="1" ht="19.5" customHeight="1" spans="2:9">
      <c r="B25" s="214" t="s">
        <v>200</v>
      </c>
      <c r="C25" s="217">
        <v>450</v>
      </c>
      <c r="D25" s="217">
        <v>450</v>
      </c>
      <c r="E25" s="217" t="e">
        <f>E21+E6+E4</f>
        <v>#REF!</v>
      </c>
      <c r="F25" s="217">
        <v>723.7773</v>
      </c>
      <c r="G25" s="213" t="e">
        <f t="shared" si="5"/>
        <v>#REF!</v>
      </c>
      <c r="H25" s="213">
        <f t="shared" si="2"/>
        <v>1.608394</v>
      </c>
      <c r="I25" s="228"/>
    </row>
    <row r="26" s="181" customFormat="1" ht="19.5" customHeight="1" spans="2:9">
      <c r="B26" s="214" t="s">
        <v>201</v>
      </c>
      <c r="C26" s="217">
        <f>75+275+500</f>
        <v>850</v>
      </c>
      <c r="D26" s="217">
        <v>850</v>
      </c>
      <c r="E26" s="217">
        <v>2592182</v>
      </c>
      <c r="F26" s="217">
        <v>16</v>
      </c>
      <c r="G26" s="213">
        <v>1.45586266705038</v>
      </c>
      <c r="H26" s="213">
        <f t="shared" si="2"/>
        <v>0.0188235294117647</v>
      </c>
      <c r="I26" s="228"/>
    </row>
    <row r="27" spans="2:9">
      <c r="B27" s="211"/>
      <c r="C27" s="218"/>
      <c r="D27" s="219"/>
      <c r="E27" s="219"/>
      <c r="F27" s="219"/>
      <c r="G27" s="219"/>
      <c r="H27" s="219"/>
      <c r="I27" s="230"/>
    </row>
    <row r="28" spans="2:9">
      <c r="B28" s="220" t="s">
        <v>202</v>
      </c>
      <c r="C28" s="218"/>
      <c r="D28" s="219"/>
      <c r="E28" s="219"/>
      <c r="F28" s="219"/>
      <c r="G28" s="219"/>
      <c r="H28" s="219"/>
      <c r="I28" s="230"/>
    </row>
    <row r="29" spans="2:9">
      <c r="B29" s="220" t="s">
        <v>203</v>
      </c>
      <c r="C29" s="218"/>
      <c r="D29" s="219"/>
      <c r="E29" s="219"/>
      <c r="F29" s="219"/>
      <c r="G29" s="219"/>
      <c r="H29" s="219"/>
      <c r="I29" s="230"/>
    </row>
    <row r="30" spans="2:9">
      <c r="B30" s="221" t="s">
        <v>204</v>
      </c>
      <c r="C30" s="218"/>
      <c r="D30" s="219"/>
      <c r="E30" s="219"/>
      <c r="F30" s="219"/>
      <c r="G30" s="219"/>
      <c r="H30" s="219"/>
      <c r="I30" s="230"/>
    </row>
    <row r="31" spans="2:9">
      <c r="B31" s="220" t="s">
        <v>205</v>
      </c>
      <c r="C31" s="218"/>
      <c r="D31" s="219"/>
      <c r="E31" s="219"/>
      <c r="F31" s="219"/>
      <c r="G31" s="219"/>
      <c r="H31" s="219"/>
      <c r="I31" s="230"/>
    </row>
    <row r="32" spans="2:9">
      <c r="B32" s="220" t="s">
        <v>206</v>
      </c>
      <c r="C32" s="218"/>
      <c r="D32" s="219"/>
      <c r="E32" s="219"/>
      <c r="F32" s="219"/>
      <c r="G32" s="219"/>
      <c r="H32" s="219"/>
      <c r="I32" s="230"/>
    </row>
    <row r="33" spans="2:9">
      <c r="B33" s="220" t="s">
        <v>207</v>
      </c>
      <c r="C33" s="218"/>
      <c r="D33" s="219"/>
      <c r="E33" s="219"/>
      <c r="F33" s="219"/>
      <c r="G33" s="219"/>
      <c r="H33" s="219"/>
      <c r="I33" s="230"/>
    </row>
    <row r="34" spans="2:9">
      <c r="B34" s="220" t="s">
        <v>208</v>
      </c>
      <c r="C34" s="218"/>
      <c r="D34" s="219"/>
      <c r="E34" s="219"/>
      <c r="F34" s="219"/>
      <c r="G34" s="219"/>
      <c r="H34" s="219"/>
      <c r="I34" s="230"/>
    </row>
    <row r="35" spans="2:9">
      <c r="B35" s="220" t="s">
        <v>209</v>
      </c>
      <c r="C35" s="218"/>
      <c r="D35" s="219"/>
      <c r="E35" s="219"/>
      <c r="F35" s="219"/>
      <c r="G35" s="219"/>
      <c r="H35" s="219"/>
      <c r="I35" s="230"/>
    </row>
    <row r="36" spans="2:9">
      <c r="B36" s="220" t="s">
        <v>210</v>
      </c>
      <c r="C36" s="218"/>
      <c r="D36" s="219"/>
      <c r="E36" s="219"/>
      <c r="F36" s="219"/>
      <c r="G36" s="219"/>
      <c r="H36" s="219"/>
      <c r="I36" s="230"/>
    </row>
    <row r="37" spans="2:9">
      <c r="B37" s="220" t="s">
        <v>211</v>
      </c>
      <c r="C37" s="218"/>
      <c r="D37" s="219"/>
      <c r="E37" s="219"/>
      <c r="F37" s="219"/>
      <c r="G37" s="219"/>
      <c r="H37" s="219"/>
      <c r="I37" s="230"/>
    </row>
    <row r="38" spans="2:9">
      <c r="B38" s="221" t="s">
        <v>204</v>
      </c>
      <c r="C38" s="218"/>
      <c r="D38" s="219"/>
      <c r="E38" s="219"/>
      <c r="F38" s="219"/>
      <c r="G38" s="219"/>
      <c r="H38" s="219"/>
      <c r="I38" s="230"/>
    </row>
    <row r="39" spans="2:9">
      <c r="B39" s="220" t="s">
        <v>212</v>
      </c>
      <c r="C39" s="218"/>
      <c r="D39" s="219"/>
      <c r="E39" s="219"/>
      <c r="F39" s="219"/>
      <c r="G39" s="219"/>
      <c r="H39" s="219"/>
      <c r="I39" s="230"/>
    </row>
    <row r="40" spans="2:9">
      <c r="B40" s="220" t="s">
        <v>213</v>
      </c>
      <c r="C40" s="218"/>
      <c r="D40" s="219"/>
      <c r="E40" s="219"/>
      <c r="F40" s="219"/>
      <c r="G40" s="219"/>
      <c r="H40" s="219"/>
      <c r="I40" s="230"/>
    </row>
    <row r="41" spans="2:9">
      <c r="B41" s="221" t="s">
        <v>204</v>
      </c>
      <c r="C41" s="218"/>
      <c r="D41" s="219"/>
      <c r="E41" s="219"/>
      <c r="F41" s="219"/>
      <c r="G41" s="219"/>
      <c r="H41" s="219"/>
      <c r="I41" s="230"/>
    </row>
    <row r="42" spans="2:9">
      <c r="B42" s="220" t="s">
        <v>214</v>
      </c>
      <c r="C42" s="218"/>
      <c r="D42" s="219"/>
      <c r="E42" s="219"/>
      <c r="F42" s="219"/>
      <c r="G42" s="219"/>
      <c r="H42" s="219"/>
      <c r="I42" s="230"/>
    </row>
    <row r="43" spans="2:9">
      <c r="B43" s="220" t="s">
        <v>215</v>
      </c>
      <c r="C43" s="218"/>
      <c r="D43" s="219"/>
      <c r="E43" s="219"/>
      <c r="F43" s="219"/>
      <c r="G43" s="219"/>
      <c r="H43" s="219"/>
      <c r="I43" s="230"/>
    </row>
    <row r="44" spans="2:9">
      <c r="B44" s="221" t="s">
        <v>204</v>
      </c>
      <c r="C44" s="218"/>
      <c r="D44" s="219"/>
      <c r="E44" s="219"/>
      <c r="F44" s="219"/>
      <c r="G44" s="219"/>
      <c r="H44" s="219"/>
      <c r="I44" s="230"/>
    </row>
    <row r="45" spans="2:9">
      <c r="B45" s="222" t="s">
        <v>216</v>
      </c>
      <c r="C45" s="218"/>
      <c r="D45" s="219"/>
      <c r="E45" s="219"/>
      <c r="F45" s="219"/>
      <c r="G45" s="219"/>
      <c r="H45" s="219"/>
      <c r="I45" s="230"/>
    </row>
    <row r="46" spans="2:9">
      <c r="B46" s="220"/>
      <c r="C46" s="218"/>
      <c r="D46" s="219"/>
      <c r="E46" s="219"/>
      <c r="F46" s="219"/>
      <c r="G46" s="219"/>
      <c r="H46" s="219"/>
      <c r="I46" s="230"/>
    </row>
    <row r="47" spans="2:9">
      <c r="B47" s="223" t="s">
        <v>217</v>
      </c>
      <c r="C47" s="218">
        <v>65578</v>
      </c>
      <c r="D47" s="219">
        <v>65578</v>
      </c>
      <c r="E47" s="219" t="e">
        <v>#REF!</v>
      </c>
      <c r="F47" s="219">
        <v>65899.9999996</v>
      </c>
      <c r="G47" s="219" t="e">
        <v>#REF!</v>
      </c>
      <c r="H47" s="213">
        <f t="shared" ref="H47" si="6">F47/D47</f>
        <v>1.00491018328708</v>
      </c>
      <c r="I47" s="230"/>
    </row>
    <row r="48" spans="2:9">
      <c r="B48" s="223" t="s">
        <v>218</v>
      </c>
      <c r="C48" s="218"/>
      <c r="D48" s="219"/>
      <c r="E48" s="219"/>
      <c r="F48" s="219"/>
      <c r="G48" s="219"/>
      <c r="H48" s="219"/>
      <c r="I48" s="230"/>
    </row>
  </sheetData>
  <autoFilter ref="A3:I26">
    <extLst/>
  </autoFilter>
  <mergeCells count="1">
    <mergeCell ref="B1:I1"/>
  </mergeCells>
  <printOptions horizontalCentered="1"/>
  <pageMargins left="0.511805555555556" right="0.511805555555556" top="0.747916666666667" bottom="0.747916666666667" header="0.511805555555556" footer="0.511805555555556"/>
  <pageSetup paperSize="9" fitToHeight="0" orientation="portrait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9"/>
  <sheetViews>
    <sheetView showGridLines="0" showZeros="0" zoomScale="115" zoomScaleNormal="115" workbookViewId="0">
      <selection activeCell="B5" sqref="B5"/>
    </sheetView>
  </sheetViews>
  <sheetFormatPr defaultColWidth="9" defaultRowHeight="12.75" customHeight="1"/>
  <cols>
    <col min="1" max="1" width="10" style="191" customWidth="1"/>
    <col min="2" max="2" width="8.25" style="192" customWidth="1"/>
    <col min="3" max="4" width="7.75" style="192" customWidth="1"/>
    <col min="5" max="5" width="8.25" style="192" customWidth="1"/>
    <col min="6" max="6" width="6.875" style="192" customWidth="1"/>
    <col min="7" max="7" width="7.125" style="192" customWidth="1"/>
    <col min="8" max="8" width="10" style="192" customWidth="1"/>
    <col min="9" max="9" width="9" style="192"/>
    <col min="10" max="10" width="6.75" style="192" customWidth="1"/>
    <col min="11" max="13" width="7.5" style="192" customWidth="1"/>
    <col min="14" max="14" width="10.125" style="192" customWidth="1"/>
    <col min="15" max="15" width="8.625" style="192" customWidth="1"/>
    <col min="16" max="16" width="9.625" style="192" customWidth="1"/>
    <col min="17" max="17" width="7.875" style="192" customWidth="1"/>
    <col min="18" max="19" width="9" style="192"/>
    <col min="20" max="20" width="9.75" style="192" customWidth="1"/>
    <col min="21" max="16384" width="9" style="192"/>
  </cols>
  <sheetData>
    <row r="1" ht="27" customHeight="1" spans="1:20">
      <c r="A1" s="193" t="s">
        <v>219</v>
      </c>
      <c r="B1" s="194"/>
      <c r="C1" s="194"/>
      <c r="D1" s="194"/>
      <c r="E1" s="194"/>
      <c r="F1" s="194"/>
      <c r="G1" s="194"/>
      <c r="H1" s="194"/>
      <c r="I1" s="194"/>
      <c r="J1" s="194"/>
      <c r="K1" s="200" t="s">
        <v>220</v>
      </c>
      <c r="L1" s="201"/>
      <c r="M1" s="201"/>
      <c r="N1" s="201"/>
      <c r="O1" s="201"/>
      <c r="P1" s="201"/>
      <c r="Q1" s="201"/>
      <c r="R1" s="201"/>
      <c r="S1" s="201"/>
      <c r="T1" s="201"/>
    </row>
    <row r="2" ht="15.75" customHeight="1" spans="1:20">
      <c r="A2" s="195" t="s">
        <v>221</v>
      </c>
      <c r="B2" s="195"/>
      <c r="C2" s="195"/>
      <c r="D2" s="195"/>
      <c r="E2" s="195"/>
      <c r="F2" s="195"/>
      <c r="G2" s="195"/>
      <c r="H2" s="195"/>
      <c r="I2" s="195"/>
      <c r="J2" s="195"/>
      <c r="K2" s="202" t="s">
        <v>222</v>
      </c>
      <c r="L2" s="202"/>
      <c r="M2" s="202"/>
      <c r="N2" s="202"/>
      <c r="O2" s="202"/>
      <c r="P2" s="202"/>
      <c r="Q2" s="202"/>
      <c r="R2" s="202"/>
      <c r="S2" s="202"/>
      <c r="T2" s="202"/>
    </row>
    <row r="3" s="190" customFormat="1" ht="41.25" customHeight="1" spans="1:20">
      <c r="A3" s="196" t="s">
        <v>223</v>
      </c>
      <c r="B3" s="196" t="s">
        <v>224</v>
      </c>
      <c r="C3" s="196" t="s">
        <v>225</v>
      </c>
      <c r="D3" s="196" t="s">
        <v>226</v>
      </c>
      <c r="E3" s="196" t="s">
        <v>227</v>
      </c>
      <c r="F3" s="196" t="s">
        <v>228</v>
      </c>
      <c r="G3" s="196" t="s">
        <v>229</v>
      </c>
      <c r="H3" s="196" t="s">
        <v>230</v>
      </c>
      <c r="I3" s="203" t="s">
        <v>231</v>
      </c>
      <c r="J3" s="196" t="s">
        <v>232</v>
      </c>
      <c r="K3" s="196" t="s">
        <v>233</v>
      </c>
      <c r="L3" s="196" t="s">
        <v>234</v>
      </c>
      <c r="M3" s="196" t="s">
        <v>235</v>
      </c>
      <c r="N3" s="196" t="s">
        <v>236</v>
      </c>
      <c r="O3" s="196" t="s">
        <v>237</v>
      </c>
      <c r="P3" s="196" t="s">
        <v>238</v>
      </c>
      <c r="Q3" s="196" t="s">
        <v>239</v>
      </c>
      <c r="R3" s="196" t="s">
        <v>240</v>
      </c>
      <c r="S3" s="203" t="s">
        <v>241</v>
      </c>
      <c r="T3" s="196" t="s">
        <v>242</v>
      </c>
    </row>
    <row r="4" ht="18" customHeight="1" spans="1:20">
      <c r="A4" s="197" t="s">
        <v>243</v>
      </c>
      <c r="B4" s="198">
        <f>SUM(C4:T4)</f>
        <v>21186.28825</v>
      </c>
      <c r="C4" s="198">
        <v>320.44</v>
      </c>
      <c r="D4" s="198">
        <v>0</v>
      </c>
      <c r="E4" s="198">
        <v>108.401</v>
      </c>
      <c r="F4" s="198">
        <v>0</v>
      </c>
      <c r="G4" s="198">
        <v>107.8</v>
      </c>
      <c r="H4" s="198">
        <v>996.566</v>
      </c>
      <c r="I4" s="198">
        <v>356.17</v>
      </c>
      <c r="J4" s="198">
        <v>7516.09</v>
      </c>
      <c r="K4" s="198">
        <v>1082.79</v>
      </c>
      <c r="L4" s="198">
        <v>9370.69</v>
      </c>
      <c r="M4" s="198">
        <v>0</v>
      </c>
      <c r="N4" s="198">
        <v>0</v>
      </c>
      <c r="O4" s="198">
        <v>1.68</v>
      </c>
      <c r="P4" s="198">
        <v>1030.66125</v>
      </c>
      <c r="Q4" s="198">
        <v>110</v>
      </c>
      <c r="R4" s="198">
        <v>50</v>
      </c>
      <c r="S4" s="198">
        <v>135</v>
      </c>
      <c r="T4" s="204"/>
    </row>
    <row r="5" ht="18" customHeight="1" spans="1:20">
      <c r="A5" s="199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204"/>
    </row>
    <row r="6" ht="18" customHeight="1" spans="1:20">
      <c r="A6" s="199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204"/>
    </row>
    <row r="7" ht="18" customHeight="1" spans="1:20">
      <c r="A7" s="199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204"/>
    </row>
    <row r="8" ht="18" customHeight="1" spans="1:20">
      <c r="A8" s="199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204"/>
    </row>
    <row r="9" ht="18" customHeight="1" spans="1:20">
      <c r="A9" s="199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204"/>
    </row>
    <row r="10" ht="18" customHeight="1" spans="1:20">
      <c r="A10" s="199" t="s">
        <v>224</v>
      </c>
      <c r="B10" s="198">
        <f>SUM(B4:B9)</f>
        <v>21186.28825</v>
      </c>
      <c r="C10" s="198">
        <f t="shared" ref="C10:R10" si="0">SUM(C4:C9)</f>
        <v>320.44</v>
      </c>
      <c r="D10" s="198">
        <f t="shared" si="0"/>
        <v>0</v>
      </c>
      <c r="E10" s="198">
        <f t="shared" si="0"/>
        <v>108.401</v>
      </c>
      <c r="F10" s="198">
        <f t="shared" si="0"/>
        <v>0</v>
      </c>
      <c r="G10" s="198">
        <f t="shared" si="0"/>
        <v>107.8</v>
      </c>
      <c r="H10" s="198">
        <f t="shared" si="0"/>
        <v>996.566</v>
      </c>
      <c r="I10" s="198">
        <f t="shared" si="0"/>
        <v>356.17</v>
      </c>
      <c r="J10" s="198">
        <f t="shared" si="0"/>
        <v>7516.09</v>
      </c>
      <c r="K10" s="198">
        <f t="shared" si="0"/>
        <v>1082.79</v>
      </c>
      <c r="L10" s="198">
        <f t="shared" si="0"/>
        <v>9370.69</v>
      </c>
      <c r="M10" s="198">
        <f t="shared" si="0"/>
        <v>0</v>
      </c>
      <c r="N10" s="198">
        <f t="shared" si="0"/>
        <v>0</v>
      </c>
      <c r="O10" s="198">
        <f t="shared" si="0"/>
        <v>1.68</v>
      </c>
      <c r="P10" s="198">
        <f t="shared" si="0"/>
        <v>1030.66125</v>
      </c>
      <c r="Q10" s="198">
        <f t="shared" si="0"/>
        <v>110</v>
      </c>
      <c r="R10" s="198">
        <f t="shared" si="0"/>
        <v>50</v>
      </c>
      <c r="S10" s="198">
        <f t="shared" ref="S10" si="1">SUM(S4:S9)</f>
        <v>135</v>
      </c>
      <c r="T10" s="204">
        <f t="shared" ref="T10" si="2">SUM(T4:T9)</f>
        <v>0</v>
      </c>
    </row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8.75" customHeight="1" spans="1:1">
      <c r="A22" s="192"/>
    </row>
    <row r="23" ht="18.75" customHeight="1" spans="1:1">
      <c r="A23" s="192"/>
    </row>
    <row r="24" ht="18.75" customHeight="1" spans="1:1">
      <c r="A24" s="192"/>
    </row>
    <row r="25" ht="18.75" customHeight="1" spans="1:1">
      <c r="A25" s="192"/>
    </row>
    <row r="26" ht="18.75" customHeight="1" spans="1:1">
      <c r="A26" s="192"/>
    </row>
    <row r="27" ht="18.75" customHeight="1" spans="1:1">
      <c r="A27" s="192"/>
    </row>
    <row r="28" ht="18.75" customHeight="1" spans="1:1">
      <c r="A28" s="192"/>
    </row>
    <row r="29" ht="18.75" customHeight="1" spans="1:1">
      <c r="A29" s="192"/>
    </row>
    <row r="30" ht="18.75" customHeight="1" spans="1:1">
      <c r="A30" s="192"/>
    </row>
    <row r="31" ht="18.75" customHeight="1" spans="1:1">
      <c r="A31" s="192"/>
    </row>
    <row r="32" ht="18.75" customHeight="1" spans="1:1">
      <c r="A32" s="192"/>
    </row>
    <row r="33" ht="18.75" customHeight="1" spans="1:1">
      <c r="A33" s="192"/>
    </row>
    <row r="34" ht="18.75" customHeight="1" spans="1:1">
      <c r="A34" s="192"/>
    </row>
    <row r="35" ht="18.75" customHeight="1" spans="1:1">
      <c r="A35" s="192"/>
    </row>
    <row r="36" ht="18.75" customHeight="1" spans="1:1">
      <c r="A36" s="192"/>
    </row>
    <row r="37" ht="18.75" customHeight="1" spans="1:1">
      <c r="A37" s="192"/>
    </row>
    <row r="38" ht="18.75" customHeight="1" spans="1:1">
      <c r="A38" s="192"/>
    </row>
    <row r="39" ht="18.75" customHeight="1" spans="1:1">
      <c r="A39" s="192"/>
    </row>
    <row r="40" ht="18.75" customHeight="1" spans="1:1">
      <c r="A40" s="192"/>
    </row>
    <row r="41" ht="18.75" customHeight="1" spans="1:1">
      <c r="A41" s="192"/>
    </row>
    <row r="42" ht="18.75" customHeight="1" spans="1:1">
      <c r="A42" s="192"/>
    </row>
    <row r="43" ht="18.75" customHeight="1" spans="1:1">
      <c r="A43" s="192"/>
    </row>
    <row r="44" ht="18.75" customHeight="1" spans="1:1">
      <c r="A44" s="192"/>
    </row>
    <row r="45" ht="18.75" customHeight="1" spans="1:1">
      <c r="A45" s="192"/>
    </row>
    <row r="46" ht="18.75" customHeight="1" spans="1:1">
      <c r="A46" s="192"/>
    </row>
    <row r="47" ht="18.75" customHeight="1" spans="1:1">
      <c r="A47" s="192"/>
    </row>
    <row r="48" ht="18.75" customHeight="1" spans="1:1">
      <c r="A48" s="192"/>
    </row>
    <row r="49" ht="18.75" customHeight="1" spans="1:1">
      <c r="A49" s="192"/>
    </row>
    <row r="50" ht="18.75" customHeight="1" spans="1:1">
      <c r="A50" s="192"/>
    </row>
    <row r="51" ht="18.75" customHeight="1" spans="1:1">
      <c r="A51" s="192"/>
    </row>
    <row r="52" ht="18.75" customHeight="1" spans="1:1">
      <c r="A52" s="192"/>
    </row>
    <row r="53" ht="18.75" customHeight="1" spans="1:1">
      <c r="A53" s="192"/>
    </row>
    <row r="54" ht="18.75" customHeight="1" spans="1:1">
      <c r="A54" s="192"/>
    </row>
    <row r="55" ht="18.75" customHeight="1" spans="1:1">
      <c r="A55" s="192"/>
    </row>
    <row r="56" ht="18.75" customHeight="1" spans="1:1">
      <c r="A56" s="192"/>
    </row>
    <row r="57" ht="18.75" customHeight="1" spans="1:1">
      <c r="A57" s="192"/>
    </row>
    <row r="58" ht="18.75" customHeight="1" spans="1:1">
      <c r="A58" s="192"/>
    </row>
    <row r="59" ht="18.75" customHeight="1" spans="1:1">
      <c r="A59" s="192"/>
    </row>
    <row r="60" ht="18.75" customHeight="1" spans="1:1">
      <c r="A60" s="192"/>
    </row>
    <row r="61" ht="18.75" customHeight="1" spans="1:1">
      <c r="A61" s="192"/>
    </row>
    <row r="62" ht="18.75" customHeight="1" spans="1:1">
      <c r="A62" s="192"/>
    </row>
    <row r="63" ht="18.75" customHeight="1" spans="1:1">
      <c r="A63" s="192"/>
    </row>
    <row r="64" ht="18.75" customHeight="1" spans="1:1">
      <c r="A64" s="192"/>
    </row>
    <row r="65" ht="18.75" customHeight="1" spans="1:1">
      <c r="A65" s="192"/>
    </row>
    <row r="66" ht="18.75" customHeight="1" spans="1:1">
      <c r="A66" s="192"/>
    </row>
    <row r="67" ht="18.75" customHeight="1" spans="1:1">
      <c r="A67" s="192"/>
    </row>
    <row r="68" ht="18.75" customHeight="1" spans="1:1">
      <c r="A68" s="192"/>
    </row>
    <row r="69" ht="18.75" customHeight="1" spans="1:1">
      <c r="A69" s="192"/>
    </row>
    <row r="70" ht="18.75" customHeight="1" spans="1:1">
      <c r="A70" s="192"/>
    </row>
    <row r="71" ht="18.75" customHeight="1" spans="1:1">
      <c r="A71" s="192"/>
    </row>
    <row r="72" ht="18.75" customHeight="1" spans="1:1">
      <c r="A72" s="192"/>
    </row>
    <row r="73" ht="18.75" customHeight="1" spans="1:1">
      <c r="A73" s="192"/>
    </row>
    <row r="74" ht="18.75" customHeight="1" spans="1:1">
      <c r="A74" s="192"/>
    </row>
    <row r="75" ht="18.75" customHeight="1" spans="1:1">
      <c r="A75" s="192"/>
    </row>
    <row r="76" ht="18.75" customHeight="1" spans="1:1">
      <c r="A76" s="192"/>
    </row>
    <row r="77" ht="18.75" customHeight="1" spans="1:1">
      <c r="A77" s="192"/>
    </row>
    <row r="78" ht="18.75" customHeight="1" spans="1:1">
      <c r="A78" s="192"/>
    </row>
    <row r="79" ht="18.75" customHeight="1" spans="1:1">
      <c r="A79" s="192"/>
    </row>
    <row r="80" ht="18.75" customHeight="1" spans="1:1">
      <c r="A80" s="192"/>
    </row>
    <row r="81" ht="18.75" customHeight="1" spans="1:1">
      <c r="A81" s="192"/>
    </row>
    <row r="82" ht="18.75" customHeight="1" spans="1:1">
      <c r="A82" s="192"/>
    </row>
    <row r="83" ht="18.75" customHeight="1" spans="1:1">
      <c r="A83" s="192"/>
    </row>
    <row r="84" ht="18.75" customHeight="1" spans="1:1">
      <c r="A84" s="192"/>
    </row>
    <row r="85" ht="18.75" customHeight="1" spans="1:1">
      <c r="A85" s="192"/>
    </row>
    <row r="86" ht="18.75" customHeight="1" spans="1:1">
      <c r="A86" s="192"/>
    </row>
    <row r="87" ht="18.75" customHeight="1" spans="1:1">
      <c r="A87" s="192"/>
    </row>
    <row r="88" ht="18.75" customHeight="1" spans="1:1">
      <c r="A88" s="192"/>
    </row>
    <row r="89" ht="18.75" customHeight="1" spans="1:1">
      <c r="A89" s="192"/>
    </row>
    <row r="90" ht="18.75" customHeight="1" spans="1:1">
      <c r="A90" s="192"/>
    </row>
    <row r="91" ht="18.75" customHeight="1" spans="1:1">
      <c r="A91" s="192"/>
    </row>
    <row r="92" ht="18.75" customHeight="1" spans="1:1">
      <c r="A92" s="192"/>
    </row>
    <row r="93" ht="18.75" customHeight="1" spans="1:1">
      <c r="A93" s="192"/>
    </row>
    <row r="94" ht="18.75" customHeight="1" spans="1:1">
      <c r="A94" s="192"/>
    </row>
    <row r="95" ht="18.75" customHeight="1" spans="1:1">
      <c r="A95" s="192"/>
    </row>
    <row r="96" ht="18.75" customHeight="1" spans="1:1">
      <c r="A96" s="192"/>
    </row>
    <row r="97" ht="18.75" customHeight="1" spans="1:1">
      <c r="A97" s="192"/>
    </row>
    <row r="98" ht="18.75" customHeight="1" spans="1:1">
      <c r="A98" s="192"/>
    </row>
    <row r="99" ht="18.75" customHeight="1" spans="1:1">
      <c r="A99" s="192"/>
    </row>
    <row r="100" ht="18.75" customHeight="1" spans="1:1">
      <c r="A100" s="192"/>
    </row>
    <row r="101" ht="18.75" customHeight="1" spans="1:1">
      <c r="A101" s="192"/>
    </row>
    <row r="102" ht="18.75" customHeight="1" spans="1:1">
      <c r="A102" s="192"/>
    </row>
    <row r="103" ht="18.75" customHeight="1" spans="1:1">
      <c r="A103" s="192"/>
    </row>
    <row r="104" ht="18.75" customHeight="1" spans="1:1">
      <c r="A104" s="192"/>
    </row>
    <row r="105" ht="18.75" customHeight="1" spans="1:1">
      <c r="A105" s="192"/>
    </row>
    <row r="106" ht="18.75" customHeight="1" spans="1:1">
      <c r="A106" s="192"/>
    </row>
    <row r="107" ht="18.75" customHeight="1" spans="1:1">
      <c r="A107" s="192"/>
    </row>
    <row r="108" ht="18.75" customHeight="1" spans="1:1">
      <c r="A108" s="192"/>
    </row>
    <row r="109" ht="18.75" customHeight="1" spans="1:1">
      <c r="A109" s="192"/>
    </row>
    <row r="110" ht="18.75" customHeight="1" spans="1:1">
      <c r="A110" s="192"/>
    </row>
    <row r="111" ht="18.75" customHeight="1" spans="1:1">
      <c r="A111" s="192"/>
    </row>
    <row r="112" ht="18.75" customHeight="1" spans="1:1">
      <c r="A112" s="192"/>
    </row>
    <row r="113" ht="18.75" customHeight="1" spans="1:1">
      <c r="A113" s="192"/>
    </row>
    <row r="114" ht="18.75" customHeight="1" spans="1:1">
      <c r="A114" s="192"/>
    </row>
    <row r="115" ht="18.75" customHeight="1" spans="1:1">
      <c r="A115" s="192"/>
    </row>
    <row r="116" ht="18.75" customHeight="1" spans="1:1">
      <c r="A116" s="192"/>
    </row>
    <row r="117" ht="18.75" customHeight="1" spans="1:1">
      <c r="A117" s="192"/>
    </row>
    <row r="118" ht="18.75" customHeight="1" spans="1:1">
      <c r="A118" s="192"/>
    </row>
    <row r="119" ht="18.75" customHeight="1" spans="1:1">
      <c r="A119" s="192"/>
    </row>
    <row r="120" ht="18.75" customHeight="1" spans="1:1">
      <c r="A120" s="192"/>
    </row>
    <row r="121" ht="18.75" customHeight="1" spans="1:1">
      <c r="A121" s="192"/>
    </row>
    <row r="122" ht="18.75" customHeight="1" spans="1:1">
      <c r="A122" s="192"/>
    </row>
    <row r="123" ht="18.75" customHeight="1" spans="1:1">
      <c r="A123" s="192"/>
    </row>
    <row r="124" ht="18.75" customHeight="1" spans="1:1">
      <c r="A124" s="192"/>
    </row>
    <row r="125" ht="18.75" customHeight="1" spans="1:1">
      <c r="A125" s="192"/>
    </row>
    <row r="126" ht="18.75" customHeight="1" spans="1:1">
      <c r="A126" s="192"/>
    </row>
    <row r="127" ht="18.75" customHeight="1" spans="1:1">
      <c r="A127" s="192"/>
    </row>
    <row r="128" ht="18.75" customHeight="1" spans="1:1">
      <c r="A128" s="192"/>
    </row>
    <row r="129" ht="18.75" customHeight="1" spans="1:1">
      <c r="A129" s="192"/>
    </row>
    <row r="130" ht="18.75" customHeight="1" spans="1:1">
      <c r="A130" s="192"/>
    </row>
    <row r="131" ht="18.75" customHeight="1" spans="1:1">
      <c r="A131" s="192"/>
    </row>
    <row r="132" ht="18.75" customHeight="1" spans="1:1">
      <c r="A132" s="192"/>
    </row>
    <row r="133" ht="18.75" customHeight="1" spans="1:1">
      <c r="A133" s="192"/>
    </row>
    <row r="134" ht="18.75" customHeight="1" spans="1:1">
      <c r="A134" s="192"/>
    </row>
    <row r="135" ht="18.75" customHeight="1" spans="1:1">
      <c r="A135" s="192"/>
    </row>
    <row r="136" ht="18.75" customHeight="1" spans="1:1">
      <c r="A136" s="192"/>
    </row>
    <row r="137" ht="18.75" customHeight="1" spans="1:1">
      <c r="A137" s="192"/>
    </row>
    <row r="138" ht="18.75" customHeight="1" spans="1:1">
      <c r="A138" s="192"/>
    </row>
    <row r="139" ht="18.75" customHeight="1" spans="1:1">
      <c r="A139" s="192"/>
    </row>
    <row r="140" ht="18.75" customHeight="1" spans="1:1">
      <c r="A140" s="192"/>
    </row>
    <row r="141" ht="18.75" customHeight="1" spans="1:1">
      <c r="A141" s="192"/>
    </row>
    <row r="142" ht="18.75" customHeight="1" spans="1:1">
      <c r="A142" s="192"/>
    </row>
    <row r="143" ht="18.75" customHeight="1" spans="1:1">
      <c r="A143" s="192"/>
    </row>
    <row r="144" ht="18.75" customHeight="1" spans="1:1">
      <c r="A144" s="192"/>
    </row>
    <row r="145" ht="18.75" customHeight="1" spans="1:1">
      <c r="A145" s="192"/>
    </row>
    <row r="146" ht="18.75" customHeight="1" spans="1:1">
      <c r="A146" s="192"/>
    </row>
    <row r="147" ht="18.75" customHeight="1" spans="1:1">
      <c r="A147" s="192"/>
    </row>
    <row r="148" ht="18.75" customHeight="1" spans="1:1">
      <c r="A148" s="192"/>
    </row>
    <row r="149" ht="18.75" customHeight="1" spans="1:1">
      <c r="A149" s="192"/>
    </row>
    <row r="150" ht="18.75" customHeight="1" spans="1:1">
      <c r="A150" s="192"/>
    </row>
    <row r="151" ht="18.75" customHeight="1" spans="1:1">
      <c r="A151" s="192"/>
    </row>
    <row r="152" ht="18.75" customHeight="1" spans="1:1">
      <c r="A152" s="192"/>
    </row>
    <row r="153" ht="18.75" customHeight="1" spans="1:1">
      <c r="A153" s="192"/>
    </row>
    <row r="154" ht="18.75" customHeight="1" spans="1:1">
      <c r="A154" s="192"/>
    </row>
    <row r="155" ht="18.75" customHeight="1" spans="1:1">
      <c r="A155" s="192"/>
    </row>
    <row r="156" ht="18.75" customHeight="1" spans="1:1">
      <c r="A156" s="192"/>
    </row>
    <row r="157" ht="18.75" customHeight="1" spans="1:1">
      <c r="A157" s="192"/>
    </row>
    <row r="158" ht="18.75" customHeight="1" spans="1:1">
      <c r="A158" s="192"/>
    </row>
    <row r="159" ht="18.75" customHeight="1" spans="1:1">
      <c r="A159" s="192"/>
    </row>
    <row r="160" ht="18.75" customHeight="1" spans="1:1">
      <c r="A160" s="192"/>
    </row>
    <row r="161" ht="18.75" customHeight="1" spans="1:1">
      <c r="A161" s="192"/>
    </row>
    <row r="162" ht="18.75" customHeight="1" spans="1:1">
      <c r="A162" s="192"/>
    </row>
    <row r="163" ht="18.75" customHeight="1" spans="1:1">
      <c r="A163" s="192"/>
    </row>
    <row r="164" ht="18.75" customHeight="1" spans="1:1">
      <c r="A164" s="192"/>
    </row>
    <row r="165" ht="18.75" customHeight="1" spans="1:1">
      <c r="A165" s="192"/>
    </row>
    <row r="166" ht="18.75" customHeight="1" spans="1:1">
      <c r="A166" s="192"/>
    </row>
    <row r="167" ht="18.75" customHeight="1" spans="1:1">
      <c r="A167" s="192"/>
    </row>
    <row r="168" ht="18.75" customHeight="1" spans="1:1">
      <c r="A168" s="192"/>
    </row>
    <row r="169" ht="18.75" customHeight="1" spans="1:1">
      <c r="A169" s="192"/>
    </row>
    <row r="170" ht="18.75" customHeight="1" spans="1:1">
      <c r="A170" s="192"/>
    </row>
    <row r="171" ht="18.75" customHeight="1" spans="1:1">
      <c r="A171" s="192"/>
    </row>
    <row r="172" ht="18.75" customHeight="1" spans="1:1">
      <c r="A172" s="192"/>
    </row>
    <row r="173" ht="18.75" customHeight="1" spans="1:1">
      <c r="A173" s="192"/>
    </row>
    <row r="174" ht="18.75" customHeight="1" spans="1:1">
      <c r="A174" s="192"/>
    </row>
    <row r="175" ht="18.75" customHeight="1" spans="1:1">
      <c r="A175" s="192"/>
    </row>
    <row r="176" ht="18.75" customHeight="1" spans="1:1">
      <c r="A176" s="192"/>
    </row>
    <row r="177" ht="18.75" customHeight="1" spans="1:1">
      <c r="A177" s="192"/>
    </row>
    <row r="178" ht="18.75" customHeight="1" spans="1:1">
      <c r="A178" s="192"/>
    </row>
    <row r="179" ht="18.75" customHeight="1" spans="1:1">
      <c r="A179" s="192"/>
    </row>
    <row r="180" ht="18.75" customHeight="1" spans="1:1">
      <c r="A180" s="192"/>
    </row>
    <row r="181" ht="18.75" customHeight="1" spans="1:1">
      <c r="A181" s="192"/>
    </row>
    <row r="182" ht="18.75" customHeight="1" spans="1:1">
      <c r="A182" s="192"/>
    </row>
    <row r="183" ht="18.75" customHeight="1" spans="1:1">
      <c r="A183" s="192"/>
    </row>
    <row r="184" ht="18.75" customHeight="1" spans="1:1">
      <c r="A184" s="192"/>
    </row>
    <row r="185" ht="18.75" customHeight="1" spans="1:1">
      <c r="A185" s="192"/>
    </row>
    <row r="186" ht="18.75" customHeight="1" spans="1:1">
      <c r="A186" s="192"/>
    </row>
    <row r="187" ht="18.75" customHeight="1" spans="1:1">
      <c r="A187" s="192"/>
    </row>
    <row r="188" ht="18.75" customHeight="1" spans="1:1">
      <c r="A188" s="192"/>
    </row>
    <row r="189" ht="18.75" customHeight="1" spans="1:1">
      <c r="A189" s="192"/>
    </row>
    <row r="190" ht="18.75" customHeight="1" spans="1:1">
      <c r="A190" s="192"/>
    </row>
    <row r="191" ht="18.75" customHeight="1" spans="1:1">
      <c r="A191" s="192"/>
    </row>
    <row r="192" ht="18.75" customHeight="1" spans="1:1">
      <c r="A192" s="192"/>
    </row>
    <row r="193" ht="18.75" customHeight="1" spans="1:1">
      <c r="A193" s="192"/>
    </row>
    <row r="194" ht="18.75" customHeight="1" spans="1:1">
      <c r="A194" s="192"/>
    </row>
    <row r="195" ht="18.75" customHeight="1" spans="1:1">
      <c r="A195" s="192"/>
    </row>
    <row r="196" ht="18.75" customHeight="1" spans="1:1">
      <c r="A196" s="192"/>
    </row>
    <row r="197" ht="18.75" customHeight="1" spans="1:1">
      <c r="A197" s="192"/>
    </row>
    <row r="198" ht="18.75" customHeight="1" spans="1:1">
      <c r="A198" s="192"/>
    </row>
    <row r="199" ht="18.75" customHeight="1" spans="1:1">
      <c r="A199" s="192"/>
    </row>
    <row r="200" ht="18.75" customHeight="1" spans="1:1">
      <c r="A200" s="192"/>
    </row>
    <row r="201" ht="18.75" customHeight="1" spans="1:1">
      <c r="A201" s="192"/>
    </row>
    <row r="202" ht="18.75" customHeight="1" spans="1:1">
      <c r="A202" s="192"/>
    </row>
    <row r="203" ht="18.75" customHeight="1" spans="1:1">
      <c r="A203" s="192"/>
    </row>
    <row r="204" ht="18.75" customHeight="1" spans="1:1">
      <c r="A204" s="192"/>
    </row>
    <row r="205" ht="18.75" customHeight="1" spans="1:1">
      <c r="A205" s="192"/>
    </row>
    <row r="206" ht="18.75" customHeight="1" spans="1:1">
      <c r="A206" s="192"/>
    </row>
    <row r="207" ht="18.75" customHeight="1" spans="1:1">
      <c r="A207" s="192"/>
    </row>
    <row r="208" ht="18.75" customHeight="1" spans="1:1">
      <c r="A208" s="192"/>
    </row>
    <row r="209" ht="18.75" customHeight="1" spans="1:1">
      <c r="A209" s="192"/>
    </row>
    <row r="210" ht="18.75" customHeight="1" spans="1:1">
      <c r="A210" s="192"/>
    </row>
    <row r="211" ht="18.75" customHeight="1" spans="1:1">
      <c r="A211" s="192"/>
    </row>
    <row r="212" ht="18.75" customHeight="1" spans="1:1">
      <c r="A212" s="192"/>
    </row>
    <row r="213" ht="18.75" customHeight="1" spans="1:1">
      <c r="A213" s="192"/>
    </row>
    <row r="214" ht="18.75" customHeight="1" spans="1:1">
      <c r="A214" s="192"/>
    </row>
    <row r="215" ht="18.75" customHeight="1" spans="1:1">
      <c r="A215" s="192"/>
    </row>
    <row r="216" ht="18.75" customHeight="1" spans="1:1">
      <c r="A216" s="192"/>
    </row>
    <row r="217" ht="18.75" customHeight="1" spans="1:1">
      <c r="A217" s="192"/>
    </row>
    <row r="218" ht="18.75" customHeight="1" spans="1:1">
      <c r="A218" s="192"/>
    </row>
    <row r="219" ht="18.75" customHeight="1" spans="1:1">
      <c r="A219" s="192"/>
    </row>
    <row r="220" ht="18.75" customHeight="1" spans="1:1">
      <c r="A220" s="192"/>
    </row>
    <row r="221" ht="18.75" customHeight="1" spans="1:1">
      <c r="A221" s="192"/>
    </row>
    <row r="222" ht="18.75" customHeight="1" spans="1:1">
      <c r="A222" s="192"/>
    </row>
    <row r="223" ht="18.75" customHeight="1" spans="1:1">
      <c r="A223" s="192"/>
    </row>
    <row r="224" ht="18.75" customHeight="1" spans="1:1">
      <c r="A224" s="192"/>
    </row>
    <row r="225" ht="18.75" customHeight="1" spans="1:1">
      <c r="A225" s="192"/>
    </row>
    <row r="226" ht="18.75" customHeight="1" spans="1:1">
      <c r="A226" s="192"/>
    </row>
    <row r="227" ht="18.75" customHeight="1" spans="1:1">
      <c r="A227" s="192"/>
    </row>
    <row r="228" ht="18.75" customHeight="1" spans="1:1">
      <c r="A228" s="192"/>
    </row>
    <row r="229" ht="18.75" customHeight="1" spans="1:1">
      <c r="A229" s="192"/>
    </row>
    <row r="230" ht="18.75" customHeight="1" spans="1:1">
      <c r="A230" s="192"/>
    </row>
    <row r="231" ht="18.75" customHeight="1" spans="1:1">
      <c r="A231" s="192"/>
    </row>
    <row r="232" ht="18.75" customHeight="1" spans="1:1">
      <c r="A232" s="192"/>
    </row>
    <row r="233" ht="18.75" customHeight="1" spans="1:1">
      <c r="A233" s="192"/>
    </row>
    <row r="234" ht="18.75" customHeight="1" spans="1:1">
      <c r="A234" s="192"/>
    </row>
    <row r="235" ht="18.75" customHeight="1" spans="1:1">
      <c r="A235" s="192"/>
    </row>
    <row r="236" ht="18.75" customHeight="1" spans="1:1">
      <c r="A236" s="192"/>
    </row>
    <row r="237" ht="18.75" customHeight="1" spans="1:1">
      <c r="A237" s="192"/>
    </row>
    <row r="238" ht="18.75" customHeight="1" spans="1:1">
      <c r="A238" s="192"/>
    </row>
    <row r="239" ht="18.75" customHeight="1" spans="1:1">
      <c r="A239" s="192"/>
    </row>
    <row r="240" ht="18.75" customHeight="1" spans="1:1">
      <c r="A240" s="192"/>
    </row>
    <row r="241" ht="18.75" customHeight="1" spans="1:1">
      <c r="A241" s="192"/>
    </row>
    <row r="242" ht="18.75" customHeight="1" spans="1:1">
      <c r="A242" s="192"/>
    </row>
    <row r="243" ht="18.75" customHeight="1" spans="1:1">
      <c r="A243" s="192"/>
    </row>
    <row r="244" ht="18.75" customHeight="1" spans="1:1">
      <c r="A244" s="192"/>
    </row>
    <row r="245" ht="18.75" customHeight="1" spans="1:1">
      <c r="A245" s="192"/>
    </row>
    <row r="246" ht="18.75" customHeight="1" spans="1:1">
      <c r="A246" s="192"/>
    </row>
    <row r="247" ht="18.75" customHeight="1" spans="1:1">
      <c r="A247" s="192"/>
    </row>
    <row r="248" ht="18.75" customHeight="1" spans="1:1">
      <c r="A248" s="192"/>
    </row>
    <row r="249" ht="18.75" customHeight="1" spans="1:1">
      <c r="A249" s="192"/>
    </row>
    <row r="250" ht="18.75" customHeight="1" spans="1:1">
      <c r="A250" s="192"/>
    </row>
    <row r="251" ht="18.75" customHeight="1" spans="1:1">
      <c r="A251" s="192"/>
    </row>
    <row r="252" ht="18.75" customHeight="1" spans="1:1">
      <c r="A252" s="192"/>
    </row>
    <row r="253" ht="18.75" customHeight="1" spans="1:1">
      <c r="A253" s="192"/>
    </row>
    <row r="254" ht="18.75" customHeight="1" spans="1:1">
      <c r="A254" s="192"/>
    </row>
    <row r="255" ht="18.75" customHeight="1" spans="1:1">
      <c r="A255" s="192"/>
    </row>
    <row r="256" ht="18.75" customHeight="1" spans="1:1">
      <c r="A256" s="192"/>
    </row>
    <row r="257" ht="18.75" customHeight="1" spans="1:1">
      <c r="A257" s="192"/>
    </row>
    <row r="258" ht="18.75" customHeight="1" spans="1:1">
      <c r="A258" s="192"/>
    </row>
    <row r="259" ht="18.75" customHeight="1" spans="1:1">
      <c r="A259" s="192"/>
    </row>
    <row r="260" ht="18.75" customHeight="1" spans="1:1">
      <c r="A260" s="192"/>
    </row>
    <row r="261" ht="18.75" customHeight="1" spans="1:1">
      <c r="A261" s="192"/>
    </row>
    <row r="262" ht="18.75" customHeight="1" spans="1:1">
      <c r="A262" s="192"/>
    </row>
    <row r="263" ht="18.75" customHeight="1" spans="1:1">
      <c r="A263" s="192"/>
    </row>
    <row r="264" ht="18.75" customHeight="1" spans="1:1">
      <c r="A264" s="192"/>
    </row>
    <row r="265" ht="18.75" customHeight="1" spans="1:1">
      <c r="A265" s="192"/>
    </row>
    <row r="266" ht="18.75" customHeight="1" spans="1:1">
      <c r="A266" s="192"/>
    </row>
    <row r="267" ht="18.75" customHeight="1" spans="1:1">
      <c r="A267" s="192"/>
    </row>
    <row r="268" ht="18.75" customHeight="1" spans="1:1">
      <c r="A268" s="192"/>
    </row>
    <row r="269" ht="18.75" customHeight="1" spans="1:1">
      <c r="A269" s="192"/>
    </row>
    <row r="270" ht="18.75" customHeight="1" spans="1:1">
      <c r="A270" s="192"/>
    </row>
    <row r="271" ht="18.75" customHeight="1" spans="1:1">
      <c r="A271" s="192"/>
    </row>
    <row r="272" ht="18.75" customHeight="1" spans="1:1">
      <c r="A272" s="192"/>
    </row>
    <row r="273" ht="18.75" customHeight="1" spans="1:1">
      <c r="A273" s="192"/>
    </row>
    <row r="274" ht="18.75" customHeight="1" spans="1:1">
      <c r="A274" s="192"/>
    </row>
    <row r="275" ht="18.75" customHeight="1" spans="1:1">
      <c r="A275" s="192"/>
    </row>
    <row r="276" ht="18.75" customHeight="1" spans="1:1">
      <c r="A276" s="192"/>
    </row>
    <row r="277" ht="18.75" customHeight="1" spans="1:1">
      <c r="A277" s="192"/>
    </row>
    <row r="278" ht="18.75" customHeight="1" spans="1:1">
      <c r="A278" s="192"/>
    </row>
    <row r="279" ht="18.75" customHeight="1" spans="1:1">
      <c r="A279" s="192"/>
    </row>
    <row r="280" ht="18.75" customHeight="1" spans="1:1">
      <c r="A280" s="192"/>
    </row>
    <row r="281" ht="18.75" customHeight="1" spans="1:1">
      <c r="A281" s="192"/>
    </row>
    <row r="282" ht="18.75" customHeight="1" spans="1:1">
      <c r="A282" s="192"/>
    </row>
    <row r="283" ht="18.75" customHeight="1" spans="1:1">
      <c r="A283" s="192"/>
    </row>
    <row r="284" ht="18.75" customHeight="1" spans="1:1">
      <c r="A284" s="192"/>
    </row>
    <row r="285" ht="18.75" customHeight="1" spans="1:1">
      <c r="A285" s="192"/>
    </row>
    <row r="286" ht="18.75" customHeight="1" spans="1:1">
      <c r="A286" s="192"/>
    </row>
    <row r="287" ht="18.75" customHeight="1" spans="1:1">
      <c r="A287" s="192"/>
    </row>
    <row r="288" ht="18.75" customHeight="1" spans="1:1">
      <c r="A288" s="192"/>
    </row>
    <row r="289" ht="18.75" customHeight="1" spans="1:1">
      <c r="A289" s="192"/>
    </row>
    <row r="290" ht="18.75" customHeight="1" spans="1:1">
      <c r="A290" s="192"/>
    </row>
    <row r="291" ht="18.75" customHeight="1" spans="1:1">
      <c r="A291" s="192"/>
    </row>
    <row r="292" ht="18.75" customHeight="1" spans="1:1">
      <c r="A292" s="192"/>
    </row>
    <row r="293" ht="18.75" customHeight="1" spans="1:1">
      <c r="A293" s="192"/>
    </row>
    <row r="294" ht="18.75" customHeight="1" spans="1:1">
      <c r="A294" s="192"/>
    </row>
    <row r="295" ht="18.75" customHeight="1" spans="1:1">
      <c r="A295" s="192"/>
    </row>
    <row r="296" ht="18.75" customHeight="1" spans="1:1">
      <c r="A296" s="192"/>
    </row>
    <row r="297" ht="18.75" customHeight="1" spans="1:1">
      <c r="A297" s="192"/>
    </row>
    <row r="298" ht="18.75" customHeight="1" spans="1:1">
      <c r="A298" s="192"/>
    </row>
    <row r="299" ht="18.75" customHeight="1" spans="1:1">
      <c r="A299" s="192"/>
    </row>
    <row r="300" ht="18.75" customHeight="1" spans="1:1">
      <c r="A300" s="192"/>
    </row>
    <row r="301" ht="18.75" customHeight="1" spans="1:1">
      <c r="A301" s="192"/>
    </row>
    <row r="302" ht="18.75" customHeight="1" spans="1:1">
      <c r="A302" s="192"/>
    </row>
    <row r="303" ht="18.75" customHeight="1" spans="1:1">
      <c r="A303" s="192"/>
    </row>
    <row r="304" ht="18.75" customHeight="1" spans="1:1">
      <c r="A304" s="192"/>
    </row>
    <row r="305" ht="18.75" customHeight="1" spans="1:1">
      <c r="A305" s="192"/>
    </row>
    <row r="306" ht="18.75" customHeight="1" spans="1:1">
      <c r="A306" s="192"/>
    </row>
    <row r="307" ht="18.75" customHeight="1" spans="1:1">
      <c r="A307" s="192"/>
    </row>
    <row r="308" ht="18.75" customHeight="1" spans="1:1">
      <c r="A308" s="192"/>
    </row>
    <row r="309" ht="18.75" customHeight="1" spans="1:1">
      <c r="A309" s="192"/>
    </row>
    <row r="310" ht="18.75" customHeight="1" spans="1:1">
      <c r="A310" s="192"/>
    </row>
    <row r="311" ht="18.75" customHeight="1" spans="1:1">
      <c r="A311" s="192"/>
    </row>
    <row r="312" ht="18.75" customHeight="1" spans="1:1">
      <c r="A312" s="192"/>
    </row>
    <row r="313" ht="18.75" customHeight="1" spans="1:1">
      <c r="A313" s="192"/>
    </row>
    <row r="314" ht="18.75" customHeight="1" spans="1:1">
      <c r="A314" s="192"/>
    </row>
    <row r="315" ht="18.75" customHeight="1" spans="1:1">
      <c r="A315" s="192"/>
    </row>
    <row r="316" ht="18.75" customHeight="1" spans="1:1">
      <c r="A316" s="192"/>
    </row>
    <row r="317" ht="18.75" customHeight="1" spans="1:1">
      <c r="A317" s="192"/>
    </row>
    <row r="318" ht="18.75" customHeight="1" spans="1:1">
      <c r="A318" s="192"/>
    </row>
    <row r="319" ht="18.75" customHeight="1" spans="1:1">
      <c r="A319" s="192"/>
    </row>
    <row r="320" ht="18.75" customHeight="1" spans="1:1">
      <c r="A320" s="192"/>
    </row>
    <row r="321" ht="18.75" customHeight="1" spans="1:1">
      <c r="A321" s="192"/>
    </row>
    <row r="322" ht="18.75" customHeight="1" spans="1:1">
      <c r="A322" s="192"/>
    </row>
    <row r="323" ht="18.75" customHeight="1" spans="1:1">
      <c r="A323" s="192"/>
    </row>
    <row r="324" ht="18.75" customHeight="1" spans="1:1">
      <c r="A324" s="192"/>
    </row>
    <row r="325" ht="18.75" customHeight="1" spans="1:1">
      <c r="A325" s="192"/>
    </row>
    <row r="326" ht="18.75" customHeight="1" spans="1:1">
      <c r="A326" s="192"/>
    </row>
    <row r="327" ht="18.75" customHeight="1" spans="1:1">
      <c r="A327" s="192"/>
    </row>
    <row r="328" ht="18.75" customHeight="1" spans="1:1">
      <c r="A328" s="192"/>
    </row>
    <row r="329" ht="18.75" customHeight="1" spans="1:1">
      <c r="A329" s="192"/>
    </row>
    <row r="330" ht="18.75" customHeight="1" spans="1:1">
      <c r="A330" s="192"/>
    </row>
    <row r="331" ht="18.75" customHeight="1" spans="1:1">
      <c r="A331" s="192"/>
    </row>
    <row r="332" ht="18.75" customHeight="1" spans="1:1">
      <c r="A332" s="192"/>
    </row>
    <row r="333" ht="18.75" customHeight="1" spans="1:1">
      <c r="A333" s="192"/>
    </row>
    <row r="334" ht="18.75" customHeight="1" spans="1:1">
      <c r="A334" s="192"/>
    </row>
    <row r="335" ht="18.75" customHeight="1" spans="1:1">
      <c r="A335" s="192"/>
    </row>
    <row r="336" ht="18.75" customHeight="1" spans="1:1">
      <c r="A336" s="192"/>
    </row>
    <row r="337" ht="18.75" customHeight="1" spans="1:1">
      <c r="A337" s="192"/>
    </row>
    <row r="338" ht="18.75" customHeight="1" spans="1:1">
      <c r="A338" s="192"/>
    </row>
    <row r="339" ht="18.75" customHeight="1" spans="1:1">
      <c r="A339" s="192"/>
    </row>
    <row r="340" ht="18.75" customHeight="1" spans="1:1">
      <c r="A340" s="192"/>
    </row>
    <row r="341" ht="18.75" customHeight="1" spans="1:1">
      <c r="A341" s="192"/>
    </row>
    <row r="342" ht="18.75" customHeight="1" spans="1:1">
      <c r="A342" s="192"/>
    </row>
    <row r="343" ht="18.75" customHeight="1" spans="1:1">
      <c r="A343" s="192"/>
    </row>
    <row r="344" ht="18.75" customHeight="1" spans="1:1">
      <c r="A344" s="192"/>
    </row>
    <row r="345" ht="18.75" customHeight="1" spans="1:1">
      <c r="A345" s="192"/>
    </row>
    <row r="346" ht="18.75" customHeight="1" spans="1:1">
      <c r="A346" s="192"/>
    </row>
    <row r="347" ht="18.75" customHeight="1" spans="1:1">
      <c r="A347" s="192"/>
    </row>
    <row r="348" ht="18.75" customHeight="1" spans="1:1">
      <c r="A348" s="192"/>
    </row>
    <row r="349" ht="18.75" customHeight="1" spans="1:1">
      <c r="A349" s="192"/>
    </row>
    <row r="350" ht="18.75" customHeight="1" spans="1:1">
      <c r="A350" s="192"/>
    </row>
    <row r="351" ht="18.75" customHeight="1" spans="1:1">
      <c r="A351" s="192"/>
    </row>
    <row r="352" ht="18.75" customHeight="1" spans="1:1">
      <c r="A352" s="192"/>
    </row>
    <row r="353" ht="18.75" customHeight="1" spans="1:1">
      <c r="A353" s="192"/>
    </row>
    <row r="354" ht="18.75" customHeight="1" spans="1:1">
      <c r="A354" s="192"/>
    </row>
    <row r="355" ht="18.75" customHeight="1" spans="1:1">
      <c r="A355" s="192"/>
    </row>
    <row r="356" ht="18.75" customHeight="1" spans="1:1">
      <c r="A356" s="192"/>
    </row>
    <row r="357" ht="18.75" customHeight="1" spans="1:1">
      <c r="A357" s="192"/>
    </row>
    <row r="358" ht="18.75" customHeight="1" spans="1:1">
      <c r="A358" s="192"/>
    </row>
    <row r="359" ht="18.75" customHeight="1" spans="1:1">
      <c r="A359" s="192"/>
    </row>
    <row r="360" ht="18.75" customHeight="1" spans="1:1">
      <c r="A360" s="192"/>
    </row>
    <row r="361" ht="18.75" customHeight="1" spans="1:1">
      <c r="A361" s="192"/>
    </row>
    <row r="362" ht="18.75" customHeight="1" spans="1:1">
      <c r="A362" s="192"/>
    </row>
    <row r="363" ht="18.75" customHeight="1" spans="1:1">
      <c r="A363" s="192"/>
    </row>
    <row r="364" ht="18.75" customHeight="1" spans="1:1">
      <c r="A364" s="192"/>
    </row>
    <row r="365" ht="18.75" customHeight="1" spans="1:1">
      <c r="A365" s="192"/>
    </row>
    <row r="366" ht="18.75" customHeight="1" spans="1:1">
      <c r="A366" s="192"/>
    </row>
    <row r="367" ht="18.75" customHeight="1" spans="1:1">
      <c r="A367" s="192"/>
    </row>
    <row r="368" ht="18.75" customHeight="1" spans="1:1">
      <c r="A368" s="192"/>
    </row>
    <row r="369" ht="18.75" customHeight="1" spans="1:1">
      <c r="A369" s="192"/>
    </row>
    <row r="370" ht="18.75" customHeight="1" spans="1:1">
      <c r="A370" s="192"/>
    </row>
    <row r="371" ht="18.75" customHeight="1" spans="1:1">
      <c r="A371" s="192"/>
    </row>
    <row r="372" ht="18.75" customHeight="1" spans="1:1">
      <c r="A372" s="192"/>
    </row>
    <row r="373" ht="18.75" customHeight="1" spans="1:1">
      <c r="A373" s="192"/>
    </row>
    <row r="374" ht="18.75" customHeight="1" spans="1:1">
      <c r="A374" s="192"/>
    </row>
    <row r="375" ht="18.75" customHeight="1" spans="1:1">
      <c r="A375" s="192"/>
    </row>
    <row r="376" ht="18.75" customHeight="1" spans="1:1">
      <c r="A376" s="192"/>
    </row>
    <row r="377" ht="18.75" customHeight="1" spans="1:1">
      <c r="A377" s="192"/>
    </row>
    <row r="378" ht="18.75" customHeight="1" spans="1:1">
      <c r="A378" s="192"/>
    </row>
    <row r="379" ht="18.75" customHeight="1" spans="1:1">
      <c r="A379" s="192"/>
    </row>
    <row r="380" ht="18.75" customHeight="1" spans="1:1">
      <c r="A380" s="192"/>
    </row>
    <row r="381" ht="18.75" customHeight="1" spans="1:1">
      <c r="A381" s="192"/>
    </row>
    <row r="382" ht="18.75" customHeight="1" spans="1:1">
      <c r="A382" s="192"/>
    </row>
    <row r="383" ht="18.75" customHeight="1" spans="1:1">
      <c r="A383" s="192"/>
    </row>
    <row r="384" ht="18.75" customHeight="1" spans="1:1">
      <c r="A384" s="192"/>
    </row>
    <row r="385" ht="18.75" customHeight="1" spans="1:1">
      <c r="A385" s="192"/>
    </row>
    <row r="386" ht="18.75" customHeight="1" spans="1:1">
      <c r="A386" s="192"/>
    </row>
    <row r="387" ht="18.75" customHeight="1" spans="1:1">
      <c r="A387" s="192"/>
    </row>
    <row r="388" ht="18.75" customHeight="1" spans="1:1">
      <c r="A388" s="192"/>
    </row>
    <row r="389" ht="18.75" customHeight="1" spans="1:1">
      <c r="A389" s="192"/>
    </row>
    <row r="390" ht="18.75" customHeight="1" spans="1:1">
      <c r="A390" s="192"/>
    </row>
    <row r="391" ht="18.75" customHeight="1" spans="1:1">
      <c r="A391" s="192"/>
    </row>
    <row r="392" ht="18.75" customHeight="1" spans="1:1">
      <c r="A392" s="192"/>
    </row>
    <row r="393" ht="18.75" customHeight="1" spans="1:1">
      <c r="A393" s="192"/>
    </row>
    <row r="394" ht="18.75" customHeight="1" spans="1:1">
      <c r="A394" s="192"/>
    </row>
    <row r="395" ht="18.75" customHeight="1" spans="1:1">
      <c r="A395" s="192"/>
    </row>
    <row r="396" ht="18.75" customHeight="1" spans="1:1">
      <c r="A396" s="192"/>
    </row>
    <row r="397" ht="18.75" customHeight="1" spans="1:1">
      <c r="A397" s="192"/>
    </row>
    <row r="398" ht="18.75" customHeight="1" spans="1:1">
      <c r="A398" s="192"/>
    </row>
    <row r="399" ht="18.75" customHeight="1" spans="1:1">
      <c r="A399" s="192"/>
    </row>
    <row r="400" ht="18.75" customHeight="1" spans="1:1">
      <c r="A400" s="192"/>
    </row>
    <row r="401" ht="18.75" customHeight="1" spans="1:1">
      <c r="A401" s="192"/>
    </row>
    <row r="402" ht="18.75" customHeight="1" spans="1:1">
      <c r="A402" s="192"/>
    </row>
    <row r="403" ht="18.75" customHeight="1" spans="1:1">
      <c r="A403" s="192"/>
    </row>
    <row r="404" ht="18.75" customHeight="1" spans="1:1">
      <c r="A404" s="192"/>
    </row>
    <row r="405" ht="18.75" customHeight="1" spans="1:1">
      <c r="A405" s="192"/>
    </row>
    <row r="406" ht="18.75" customHeight="1" spans="1:1">
      <c r="A406" s="192"/>
    </row>
    <row r="407" ht="18.75" customHeight="1" spans="1:1">
      <c r="A407" s="192"/>
    </row>
    <row r="408" ht="18.75" customHeight="1" spans="1:1">
      <c r="A408" s="192"/>
    </row>
    <row r="409" ht="18.75" customHeight="1" spans="1:1">
      <c r="A409" s="192"/>
    </row>
    <row r="410" ht="18.75" customHeight="1" spans="1:1">
      <c r="A410" s="192"/>
    </row>
    <row r="411" ht="18.75" customHeight="1" spans="1:1">
      <c r="A411" s="192"/>
    </row>
    <row r="412" ht="18.75" customHeight="1" spans="1:1">
      <c r="A412" s="192"/>
    </row>
    <row r="413" ht="18.75" customHeight="1" spans="1:1">
      <c r="A413" s="192"/>
    </row>
    <row r="414" ht="18.75" customHeight="1" spans="1:1">
      <c r="A414" s="192"/>
    </row>
    <row r="415" ht="18.75" customHeight="1" spans="1:1">
      <c r="A415" s="192"/>
    </row>
    <row r="416" ht="18.75" customHeight="1" spans="1:1">
      <c r="A416" s="192"/>
    </row>
    <row r="417" ht="18.75" customHeight="1" spans="1:1">
      <c r="A417" s="192"/>
    </row>
    <row r="418" ht="18.75" customHeight="1" spans="1:1">
      <c r="A418" s="192"/>
    </row>
    <row r="419" ht="18.75" customHeight="1" spans="1:1">
      <c r="A419" s="192"/>
    </row>
    <row r="420" ht="18.75" customHeight="1" spans="1:1">
      <c r="A420" s="192"/>
    </row>
    <row r="421" ht="18.75" customHeight="1" spans="1:1">
      <c r="A421" s="192"/>
    </row>
    <row r="422" ht="18.75" customHeight="1" spans="1:1">
      <c r="A422" s="192"/>
    </row>
    <row r="423" ht="18.75" customHeight="1" spans="1:1">
      <c r="A423" s="192"/>
    </row>
    <row r="424" ht="18.75" customHeight="1" spans="1:1">
      <c r="A424" s="192"/>
    </row>
    <row r="425" ht="18.75" customHeight="1" spans="1:1">
      <c r="A425" s="192"/>
    </row>
    <row r="426" ht="18.75" customHeight="1" spans="1:1">
      <c r="A426" s="192"/>
    </row>
    <row r="427" ht="18.75" customHeight="1" spans="1:1">
      <c r="A427" s="192"/>
    </row>
    <row r="428" ht="18.75" customHeight="1" spans="1:1">
      <c r="A428" s="192"/>
    </row>
    <row r="429" ht="18.75" customHeight="1" spans="1:1">
      <c r="A429" s="192"/>
    </row>
    <row r="430" ht="18.75" customHeight="1" spans="1:1">
      <c r="A430" s="192"/>
    </row>
    <row r="431" ht="18.75" customHeight="1" spans="1:1">
      <c r="A431" s="192"/>
    </row>
    <row r="432" ht="18.75" customHeight="1" spans="1:1">
      <c r="A432" s="192"/>
    </row>
    <row r="433" ht="18.75" customHeight="1" spans="1:1">
      <c r="A433" s="192"/>
    </row>
    <row r="434" ht="18.75" customHeight="1" spans="1:1">
      <c r="A434" s="192"/>
    </row>
    <row r="435" ht="18.75" customHeight="1" spans="1:1">
      <c r="A435" s="192"/>
    </row>
    <row r="436" ht="18.75" customHeight="1" spans="1:1">
      <c r="A436" s="192"/>
    </row>
    <row r="437" ht="18.75" customHeight="1" spans="1:1">
      <c r="A437" s="192"/>
    </row>
    <row r="438" ht="18.75" customHeight="1" spans="1:1">
      <c r="A438" s="192"/>
    </row>
    <row r="439" ht="18.75" customHeight="1" spans="1:1">
      <c r="A439" s="192"/>
    </row>
    <row r="440" ht="18.75" customHeight="1" spans="1:1">
      <c r="A440" s="192"/>
    </row>
    <row r="441" ht="18.75" customHeight="1" spans="1:1">
      <c r="A441" s="192"/>
    </row>
    <row r="442" ht="18.75" customHeight="1" spans="1:1">
      <c r="A442" s="192"/>
    </row>
    <row r="443" ht="18.75" customHeight="1" spans="1:1">
      <c r="A443" s="192"/>
    </row>
    <row r="444" ht="18.75" customHeight="1" spans="1:1">
      <c r="A444" s="192"/>
    </row>
    <row r="445" ht="18.75" customHeight="1" spans="1:1">
      <c r="A445" s="192"/>
    </row>
    <row r="446" ht="18.75" customHeight="1" spans="1:1">
      <c r="A446" s="192"/>
    </row>
    <row r="447" ht="18.75" customHeight="1" spans="1:1">
      <c r="A447" s="192"/>
    </row>
    <row r="448" ht="18.75" customHeight="1" spans="1:1">
      <c r="A448" s="192"/>
    </row>
    <row r="449" ht="18.75" customHeight="1" spans="1:1">
      <c r="A449" s="192"/>
    </row>
    <row r="450" ht="18.75" customHeight="1" spans="1:1">
      <c r="A450" s="192"/>
    </row>
    <row r="451" ht="18.75" customHeight="1" spans="1:1">
      <c r="A451" s="192"/>
    </row>
    <row r="452" ht="18.75" customHeight="1" spans="1:1">
      <c r="A452" s="192"/>
    </row>
    <row r="453" ht="18.75" customHeight="1" spans="1:1">
      <c r="A453" s="192"/>
    </row>
    <row r="454" ht="18.75" customHeight="1" spans="1:1">
      <c r="A454" s="192"/>
    </row>
    <row r="455" ht="18.75" customHeight="1" spans="1:1">
      <c r="A455" s="192"/>
    </row>
    <row r="456" ht="18.75" customHeight="1" spans="1:1">
      <c r="A456" s="192"/>
    </row>
    <row r="457" ht="18.75" customHeight="1" spans="1:1">
      <c r="A457" s="192"/>
    </row>
    <row r="458" ht="18.75" customHeight="1" spans="1:1">
      <c r="A458" s="192"/>
    </row>
    <row r="459" ht="18.75" customHeight="1" spans="1:1">
      <c r="A459" s="192"/>
    </row>
    <row r="460" ht="18.75" customHeight="1" spans="1:1">
      <c r="A460" s="192"/>
    </row>
    <row r="461" ht="18.75" customHeight="1" spans="1:1">
      <c r="A461" s="192"/>
    </row>
    <row r="462" ht="18.75" customHeight="1" spans="1:1">
      <c r="A462" s="192"/>
    </row>
    <row r="463" ht="18.75" customHeight="1" spans="1:1">
      <c r="A463" s="192"/>
    </row>
    <row r="464" ht="18.75" customHeight="1" spans="1:1">
      <c r="A464" s="192"/>
    </row>
    <row r="465" ht="18.75" customHeight="1" spans="1:1">
      <c r="A465" s="192"/>
    </row>
    <row r="466" ht="18.75" customHeight="1" spans="1:1">
      <c r="A466" s="192"/>
    </row>
    <row r="467" ht="18.75" customHeight="1" spans="1:1">
      <c r="A467" s="192"/>
    </row>
    <row r="468" ht="18.75" customHeight="1" spans="1:1">
      <c r="A468" s="192"/>
    </row>
    <row r="469" ht="18.75" customHeight="1" spans="1:1">
      <c r="A469" s="192"/>
    </row>
    <row r="470" ht="18.75" customHeight="1" spans="1:1">
      <c r="A470" s="192"/>
    </row>
    <row r="471" ht="18.75" customHeight="1" spans="1:1">
      <c r="A471" s="192"/>
    </row>
    <row r="472" ht="18.75" customHeight="1" spans="1:1">
      <c r="A472" s="192"/>
    </row>
    <row r="473" ht="18.75" customHeight="1" spans="1:1">
      <c r="A473" s="192"/>
    </row>
    <row r="474" ht="18.75" customHeight="1" spans="1:1">
      <c r="A474" s="192"/>
    </row>
    <row r="475" ht="18.75" customHeight="1" spans="1:1">
      <c r="A475" s="192"/>
    </row>
    <row r="476" ht="18.75" customHeight="1" spans="1:1">
      <c r="A476" s="192"/>
    </row>
    <row r="477" ht="18.75" customHeight="1" spans="1:1">
      <c r="A477" s="192"/>
    </row>
    <row r="478" ht="18.75" customHeight="1" spans="1:1">
      <c r="A478" s="192"/>
    </row>
    <row r="479" ht="18.75" customHeight="1" spans="1:1">
      <c r="A479" s="192"/>
    </row>
    <row r="480" ht="18.75" customHeight="1" spans="1:1">
      <c r="A480" s="192"/>
    </row>
    <row r="481" ht="18.75" customHeight="1" spans="1:1">
      <c r="A481" s="192"/>
    </row>
    <row r="482" ht="18.75" customHeight="1" spans="1:1">
      <c r="A482" s="192"/>
    </row>
    <row r="483" ht="18.75" customHeight="1" spans="1:1">
      <c r="A483" s="192"/>
    </row>
    <row r="484" ht="18.75" customHeight="1" spans="1:1">
      <c r="A484" s="192"/>
    </row>
    <row r="485" ht="18.75" customHeight="1" spans="1:1">
      <c r="A485" s="192"/>
    </row>
    <row r="486" ht="18.75" customHeight="1" spans="1:1">
      <c r="A486" s="192"/>
    </row>
    <row r="487" ht="18.75" customHeight="1" spans="1:1">
      <c r="A487" s="192"/>
    </row>
    <row r="488" ht="18.75" customHeight="1" spans="1:1">
      <c r="A488" s="192"/>
    </row>
    <row r="489" ht="18.75" customHeight="1" spans="1:1">
      <c r="A489" s="192"/>
    </row>
    <row r="490" ht="18.75" customHeight="1" spans="1:1">
      <c r="A490" s="192"/>
    </row>
    <row r="491" ht="18.75" customHeight="1" spans="1:1">
      <c r="A491" s="192"/>
    </row>
    <row r="492" ht="18.75" customHeight="1" spans="1:1">
      <c r="A492" s="192"/>
    </row>
    <row r="493" ht="18.75" customHeight="1" spans="1:1">
      <c r="A493" s="192"/>
    </row>
    <row r="494" ht="18.75" customHeight="1" spans="1:1">
      <c r="A494" s="192"/>
    </row>
    <row r="495" ht="18.75" customHeight="1" spans="1:1">
      <c r="A495" s="192"/>
    </row>
    <row r="496" ht="18.75" customHeight="1" spans="1:1">
      <c r="A496" s="192"/>
    </row>
    <row r="497" ht="18.75" customHeight="1" spans="1:1">
      <c r="A497" s="192"/>
    </row>
    <row r="498" ht="18.75" customHeight="1" spans="1:1">
      <c r="A498" s="192"/>
    </row>
    <row r="499" ht="18.75" customHeight="1" spans="1:1">
      <c r="A499" s="192"/>
    </row>
    <row r="500" ht="18.75" customHeight="1" spans="1:1">
      <c r="A500" s="192"/>
    </row>
    <row r="501" ht="18.75" customHeight="1" spans="1:1">
      <c r="A501" s="192"/>
    </row>
    <row r="502" ht="18.75" customHeight="1" spans="1:1">
      <c r="A502" s="192"/>
    </row>
    <row r="503" ht="18.75" customHeight="1" spans="1:1">
      <c r="A503" s="192"/>
    </row>
    <row r="504" ht="18.75" customHeight="1" spans="1:1">
      <c r="A504" s="192"/>
    </row>
    <row r="505" ht="18.75" customHeight="1" spans="1:1">
      <c r="A505" s="192"/>
    </row>
    <row r="506" ht="18.75" customHeight="1" spans="1:1">
      <c r="A506" s="192"/>
    </row>
    <row r="507" ht="18.75" customHeight="1" spans="1:1">
      <c r="A507" s="192"/>
    </row>
    <row r="508" ht="18.75" customHeight="1" spans="1:1">
      <c r="A508" s="192"/>
    </row>
    <row r="509" ht="18.75" customHeight="1" spans="1:1">
      <c r="A509" s="192"/>
    </row>
    <row r="510" ht="18.75" customHeight="1" spans="1:1">
      <c r="A510" s="192"/>
    </row>
    <row r="511" ht="18.75" customHeight="1" spans="1:1">
      <c r="A511" s="192"/>
    </row>
    <row r="512" ht="18.75" customHeight="1" spans="1:1">
      <c r="A512" s="192"/>
    </row>
    <row r="513" ht="18.75" customHeight="1" spans="1:1">
      <c r="A513" s="192"/>
    </row>
    <row r="514" ht="18.75" customHeight="1" spans="1:1">
      <c r="A514" s="192"/>
    </row>
    <row r="515" ht="18.75" customHeight="1" spans="1:1">
      <c r="A515" s="192"/>
    </row>
    <row r="516" ht="18.75" customHeight="1" spans="1:1">
      <c r="A516" s="192"/>
    </row>
    <row r="517" ht="18.75" customHeight="1" spans="1:1">
      <c r="A517" s="192"/>
    </row>
    <row r="518" ht="18.75" customHeight="1" spans="1:1">
      <c r="A518" s="192"/>
    </row>
    <row r="519" ht="18.75" customHeight="1" spans="1:1">
      <c r="A519" s="192"/>
    </row>
    <row r="520" ht="18.75" customHeight="1" spans="1:1">
      <c r="A520" s="192"/>
    </row>
    <row r="521" ht="18.75" customHeight="1" spans="1:1">
      <c r="A521" s="192"/>
    </row>
    <row r="522" ht="18.75" customHeight="1" spans="1:1">
      <c r="A522" s="192"/>
    </row>
    <row r="523" ht="18.75" customHeight="1" spans="1:1">
      <c r="A523" s="192"/>
    </row>
    <row r="524" ht="18.75" customHeight="1" spans="1:1">
      <c r="A524" s="192"/>
    </row>
    <row r="525" ht="18.75" customHeight="1" spans="1:1">
      <c r="A525" s="192"/>
    </row>
    <row r="526" ht="18.75" customHeight="1" spans="1:1">
      <c r="A526" s="192"/>
    </row>
    <row r="527" ht="18.75" customHeight="1" spans="1:1">
      <c r="A527" s="192"/>
    </row>
    <row r="528" ht="18.75" customHeight="1" spans="1:1">
      <c r="A528" s="192"/>
    </row>
    <row r="529" ht="18.75" customHeight="1" spans="1:1">
      <c r="A529" s="192"/>
    </row>
    <row r="530" ht="18.75" customHeight="1" spans="1:1">
      <c r="A530" s="192"/>
    </row>
    <row r="531" ht="18.75" customHeight="1" spans="1:1">
      <c r="A531" s="192"/>
    </row>
    <row r="532" ht="18.75" customHeight="1" spans="1:1">
      <c r="A532" s="192"/>
    </row>
    <row r="533" ht="18.75" customHeight="1" spans="1:1">
      <c r="A533" s="192"/>
    </row>
    <row r="534" ht="18.75" customHeight="1" spans="1:1">
      <c r="A534" s="192"/>
    </row>
    <row r="535" ht="18.75" customHeight="1" spans="1:1">
      <c r="A535" s="192"/>
    </row>
    <row r="536" ht="18.75" customHeight="1" spans="1:1">
      <c r="A536" s="192"/>
    </row>
    <row r="537" ht="18.75" customHeight="1" spans="1:1">
      <c r="A537" s="192"/>
    </row>
    <row r="538" ht="18.75" customHeight="1" spans="1:1">
      <c r="A538" s="192"/>
    </row>
    <row r="539" ht="18.75" customHeight="1" spans="1:1">
      <c r="A539" s="192"/>
    </row>
    <row r="540" ht="18.75" customHeight="1" spans="1:1">
      <c r="A540" s="192"/>
    </row>
    <row r="541" ht="18.75" customHeight="1" spans="1:1">
      <c r="A541" s="192"/>
    </row>
    <row r="542" ht="18.75" customHeight="1" spans="1:1">
      <c r="A542" s="192"/>
    </row>
    <row r="543" ht="18.75" customHeight="1" spans="1:1">
      <c r="A543" s="192"/>
    </row>
    <row r="544" ht="18.75" customHeight="1" spans="1:1">
      <c r="A544" s="192"/>
    </row>
    <row r="545" ht="18.75" customHeight="1" spans="1:1">
      <c r="A545" s="192"/>
    </row>
    <row r="546" ht="18.75" customHeight="1" spans="1:1">
      <c r="A546" s="192"/>
    </row>
    <row r="547" ht="18.75" customHeight="1" spans="1:1">
      <c r="A547" s="192"/>
    </row>
    <row r="548" ht="18.75" customHeight="1" spans="1:1">
      <c r="A548" s="192"/>
    </row>
    <row r="549" ht="18.75" customHeight="1" spans="1:1">
      <c r="A549" s="192"/>
    </row>
    <row r="550" ht="18.75" customHeight="1" spans="1:1">
      <c r="A550" s="192"/>
    </row>
    <row r="551" ht="18.75" customHeight="1" spans="1:1">
      <c r="A551" s="192"/>
    </row>
    <row r="552" ht="18.75" customHeight="1" spans="1:1">
      <c r="A552" s="192"/>
    </row>
    <row r="553" ht="18.75" customHeight="1" spans="1:1">
      <c r="A553" s="192"/>
    </row>
    <row r="554" ht="18.75" customHeight="1" spans="1:1">
      <c r="A554" s="192"/>
    </row>
    <row r="555" ht="18.75" customHeight="1" spans="1:1">
      <c r="A555" s="192"/>
    </row>
    <row r="556" ht="18.75" customHeight="1" spans="1:1">
      <c r="A556" s="192"/>
    </row>
    <row r="557" ht="18.75" customHeight="1" spans="1:1">
      <c r="A557" s="192"/>
    </row>
    <row r="558" ht="18.75" customHeight="1" spans="1:1">
      <c r="A558" s="192"/>
    </row>
    <row r="559" ht="18.75" customHeight="1" spans="1:1">
      <c r="A559" s="192"/>
    </row>
    <row r="560" ht="18.75" customHeight="1" spans="1:1">
      <c r="A560" s="192"/>
    </row>
    <row r="561" ht="18.75" customHeight="1" spans="1:1">
      <c r="A561" s="192"/>
    </row>
    <row r="562" ht="18.75" customHeight="1" spans="1:1">
      <c r="A562" s="192"/>
    </row>
    <row r="563" ht="18.75" customHeight="1" spans="1:1">
      <c r="A563" s="192"/>
    </row>
    <row r="564" ht="18.75" customHeight="1" spans="1:1">
      <c r="A564" s="192"/>
    </row>
    <row r="565" ht="18.75" customHeight="1" spans="1:1">
      <c r="A565" s="192"/>
    </row>
    <row r="566" ht="18.75" customHeight="1" spans="1:1">
      <c r="A566" s="192"/>
    </row>
    <row r="567" ht="18.75" customHeight="1" spans="1:1">
      <c r="A567" s="192"/>
    </row>
    <row r="568" ht="18.75" customHeight="1" spans="1:1">
      <c r="A568" s="192"/>
    </row>
    <row r="569" ht="18.75" customHeight="1" spans="1:1">
      <c r="A569" s="192"/>
    </row>
    <row r="570" ht="18.75" customHeight="1" spans="1:1">
      <c r="A570" s="192"/>
    </row>
    <row r="571" ht="18.75" customHeight="1" spans="1:1">
      <c r="A571" s="192"/>
    </row>
    <row r="572" ht="18.75" customHeight="1" spans="1:1">
      <c r="A572" s="192"/>
    </row>
    <row r="573" ht="18.75" customHeight="1" spans="1:1">
      <c r="A573" s="192"/>
    </row>
    <row r="574" ht="18.75" customHeight="1" spans="1:1">
      <c r="A574" s="192"/>
    </row>
    <row r="575" ht="18.75" customHeight="1" spans="1:1">
      <c r="A575" s="192"/>
    </row>
    <row r="576" ht="18.75" customHeight="1" spans="1:1">
      <c r="A576" s="192"/>
    </row>
    <row r="577" ht="18.75" customHeight="1" spans="1:1">
      <c r="A577" s="192"/>
    </row>
    <row r="578" ht="18.75" customHeight="1" spans="1:1">
      <c r="A578" s="192"/>
    </row>
    <row r="579" ht="18.75" customHeight="1" spans="1:1">
      <c r="A579" s="192"/>
    </row>
    <row r="580" ht="18.75" customHeight="1" spans="1:1">
      <c r="A580" s="192"/>
    </row>
    <row r="581" ht="18.75" customHeight="1" spans="1:1">
      <c r="A581" s="192"/>
    </row>
    <row r="582" ht="18.75" customHeight="1" spans="1:1">
      <c r="A582" s="192"/>
    </row>
    <row r="583" ht="18.75" customHeight="1" spans="1:1">
      <c r="A583" s="192"/>
    </row>
    <row r="584" ht="18.75" customHeight="1" spans="1:1">
      <c r="A584" s="192"/>
    </row>
    <row r="585" ht="18.75" customHeight="1" spans="1:1">
      <c r="A585" s="192"/>
    </row>
    <row r="586" ht="18.75" customHeight="1" spans="1:1">
      <c r="A586" s="192"/>
    </row>
    <row r="587" ht="18.75" customHeight="1" spans="1:1">
      <c r="A587" s="192"/>
    </row>
    <row r="588" ht="18.75" customHeight="1" spans="1:1">
      <c r="A588" s="192"/>
    </row>
    <row r="589" ht="18.75" customHeight="1" spans="1:1">
      <c r="A589" s="192"/>
    </row>
    <row r="590" ht="18.75" customHeight="1" spans="1:1">
      <c r="A590" s="192"/>
    </row>
    <row r="591" ht="18.75" customHeight="1" spans="1:1">
      <c r="A591" s="192"/>
    </row>
    <row r="592" ht="18.75" customHeight="1" spans="1:1">
      <c r="A592" s="192"/>
    </row>
    <row r="593" ht="18.75" customHeight="1" spans="1:1">
      <c r="A593" s="192"/>
    </row>
    <row r="594" ht="18.75" customHeight="1" spans="1:1">
      <c r="A594" s="192"/>
    </row>
    <row r="595" ht="18.75" customHeight="1" spans="1:1">
      <c r="A595" s="192"/>
    </row>
    <row r="596" ht="18.75" customHeight="1" spans="1:1">
      <c r="A596" s="192"/>
    </row>
    <row r="597" ht="18.75" customHeight="1" spans="1:1">
      <c r="A597" s="192"/>
    </row>
    <row r="598" ht="18.75" customHeight="1" spans="1:1">
      <c r="A598" s="192"/>
    </row>
    <row r="599" ht="18.75" customHeight="1" spans="1:1">
      <c r="A599" s="192"/>
    </row>
    <row r="600" ht="18.75" customHeight="1" spans="1:1">
      <c r="A600" s="192"/>
    </row>
    <row r="601" ht="18.75" customHeight="1" spans="1:1">
      <c r="A601" s="192"/>
    </row>
    <row r="602" ht="18.75" customHeight="1" spans="1:1">
      <c r="A602" s="192"/>
    </row>
    <row r="603" ht="18.75" customHeight="1" spans="1:1">
      <c r="A603" s="192"/>
    </row>
    <row r="604" ht="18.75" customHeight="1" spans="1:1">
      <c r="A604" s="192"/>
    </row>
    <row r="605" ht="18.75" customHeight="1" spans="1:1">
      <c r="A605" s="192"/>
    </row>
    <row r="606" ht="18.75" customHeight="1" spans="1:1">
      <c r="A606" s="192"/>
    </row>
    <row r="607" ht="18.75" customHeight="1" spans="1:1">
      <c r="A607" s="192"/>
    </row>
    <row r="608" ht="18.75" customHeight="1" spans="1:1">
      <c r="A608" s="192"/>
    </row>
    <row r="609" ht="18.75" customHeight="1" spans="1:1">
      <c r="A609" s="192"/>
    </row>
    <row r="610" ht="18.75" customHeight="1" spans="1:1">
      <c r="A610" s="192"/>
    </row>
    <row r="611" ht="18.75" customHeight="1" spans="1:1">
      <c r="A611" s="192"/>
    </row>
    <row r="612" ht="18.75" customHeight="1" spans="1:1">
      <c r="A612" s="192"/>
    </row>
    <row r="613" ht="18.75" customHeight="1" spans="1:1">
      <c r="A613" s="192"/>
    </row>
    <row r="614" ht="18.75" customHeight="1" spans="1:1">
      <c r="A614" s="192"/>
    </row>
    <row r="615" ht="18.75" customHeight="1" spans="1:1">
      <c r="A615" s="192"/>
    </row>
    <row r="616" ht="18.75" customHeight="1" spans="1:1">
      <c r="A616" s="192"/>
    </row>
    <row r="617" ht="18.75" customHeight="1" spans="1:1">
      <c r="A617" s="192"/>
    </row>
    <row r="618" ht="18.75" customHeight="1" spans="1:1">
      <c r="A618" s="192"/>
    </row>
    <row r="619" ht="18.75" customHeight="1" spans="1:1">
      <c r="A619" s="192"/>
    </row>
    <row r="620" ht="18.75" customHeight="1" spans="1:1">
      <c r="A620" s="192"/>
    </row>
    <row r="621" ht="18.75" customHeight="1" spans="1:1">
      <c r="A621" s="192"/>
    </row>
    <row r="622" ht="18.75" customHeight="1" spans="1:1">
      <c r="A622" s="192"/>
    </row>
    <row r="623" ht="18.75" customHeight="1" spans="1:1">
      <c r="A623" s="192"/>
    </row>
    <row r="624" ht="18.75" customHeight="1" spans="1:1">
      <c r="A624" s="192"/>
    </row>
    <row r="625" ht="18.75" customHeight="1" spans="1:1">
      <c r="A625" s="192"/>
    </row>
    <row r="626" ht="18.75" customHeight="1" spans="1:1">
      <c r="A626" s="192"/>
    </row>
    <row r="627" ht="18.75" customHeight="1" spans="1:1">
      <c r="A627" s="192"/>
    </row>
    <row r="628" ht="18.75" customHeight="1" spans="1:1">
      <c r="A628" s="192"/>
    </row>
    <row r="629" ht="18.75" customHeight="1" spans="1:1">
      <c r="A629" s="192"/>
    </row>
    <row r="630" ht="18.75" customHeight="1" spans="1:1">
      <c r="A630" s="192"/>
    </row>
    <row r="631" ht="18.75" customHeight="1" spans="1:1">
      <c r="A631" s="192"/>
    </row>
    <row r="632" ht="18.75" customHeight="1" spans="1:1">
      <c r="A632" s="192"/>
    </row>
    <row r="633" ht="18.75" customHeight="1" spans="1:1">
      <c r="A633" s="192"/>
    </row>
    <row r="634" ht="18.75" customHeight="1" spans="1:1">
      <c r="A634" s="192"/>
    </row>
    <row r="635" ht="18.75" customHeight="1" spans="1:1">
      <c r="A635" s="192"/>
    </row>
    <row r="636" ht="18.75" customHeight="1" spans="1:1">
      <c r="A636" s="192"/>
    </row>
    <row r="637" ht="18.75" customHeight="1" spans="1:1">
      <c r="A637" s="192"/>
    </row>
    <row r="638" ht="18.75" customHeight="1" spans="1:1">
      <c r="A638" s="192"/>
    </row>
    <row r="639" ht="18.75" customHeight="1" spans="1:1">
      <c r="A639" s="192"/>
    </row>
    <row r="640" ht="18.75" customHeight="1" spans="1:1">
      <c r="A640" s="192"/>
    </row>
    <row r="641" ht="18.75" customHeight="1" spans="1:1">
      <c r="A641" s="192"/>
    </row>
    <row r="642" ht="18.75" customHeight="1" spans="1:1">
      <c r="A642" s="192"/>
    </row>
    <row r="643" ht="18.75" customHeight="1" spans="1:1">
      <c r="A643" s="192"/>
    </row>
    <row r="644" ht="18.75" customHeight="1" spans="1:1">
      <c r="A644" s="192"/>
    </row>
    <row r="645" ht="18.75" customHeight="1" spans="1:1">
      <c r="A645" s="192"/>
    </row>
    <row r="646" ht="18.75" customHeight="1" spans="1:1">
      <c r="A646" s="192"/>
    </row>
    <row r="647" ht="18.75" customHeight="1" spans="1:1">
      <c r="A647" s="192"/>
    </row>
    <row r="648" ht="18.75" customHeight="1" spans="1:1">
      <c r="A648" s="192"/>
    </row>
    <row r="649" ht="18.75" customHeight="1" spans="1:1">
      <c r="A649" s="192"/>
    </row>
    <row r="650" ht="18.75" customHeight="1" spans="1:1">
      <c r="A650" s="192"/>
    </row>
    <row r="651" ht="18.75" customHeight="1" spans="1:1">
      <c r="A651" s="192"/>
    </row>
    <row r="652" ht="18.75" customHeight="1" spans="1:1">
      <c r="A652" s="192"/>
    </row>
    <row r="653" ht="18.75" customHeight="1" spans="1:1">
      <c r="A653" s="192"/>
    </row>
    <row r="654" ht="18.75" customHeight="1" spans="1:1">
      <c r="A654" s="192"/>
    </row>
    <row r="655" ht="18.75" customHeight="1" spans="1:1">
      <c r="A655" s="192"/>
    </row>
    <row r="656" ht="18.75" customHeight="1" spans="1:1">
      <c r="A656" s="192"/>
    </row>
    <row r="657" ht="18.75" customHeight="1" spans="1:1">
      <c r="A657" s="192"/>
    </row>
    <row r="658" ht="18.75" customHeight="1" spans="1:1">
      <c r="A658" s="192"/>
    </row>
    <row r="659" ht="18.75" customHeight="1" spans="1:1">
      <c r="A659" s="192"/>
    </row>
    <row r="660" ht="18.75" customHeight="1" spans="1:1">
      <c r="A660" s="192"/>
    </row>
    <row r="661" ht="18.75" customHeight="1" spans="1:1">
      <c r="A661" s="192"/>
    </row>
    <row r="662" ht="18.75" customHeight="1" spans="1:1">
      <c r="A662" s="192"/>
    </row>
    <row r="663" ht="18.75" customHeight="1" spans="1:1">
      <c r="A663" s="192"/>
    </row>
    <row r="664" ht="18.75" customHeight="1" spans="1:1">
      <c r="A664" s="192"/>
    </row>
    <row r="665" ht="18.75" customHeight="1" spans="1:1">
      <c r="A665" s="192"/>
    </row>
    <row r="666" ht="18.75" customHeight="1" spans="1:1">
      <c r="A666" s="192"/>
    </row>
    <row r="667" ht="18.75" customHeight="1" spans="1:1">
      <c r="A667" s="192"/>
    </row>
    <row r="668" ht="18.75" customHeight="1" spans="1:1">
      <c r="A668" s="192"/>
    </row>
    <row r="669" ht="18.75" customHeight="1" spans="1:1">
      <c r="A669" s="192"/>
    </row>
    <row r="670" ht="18.75" customHeight="1" spans="1:1">
      <c r="A670" s="192"/>
    </row>
    <row r="671" ht="18.75" customHeight="1" spans="1:1">
      <c r="A671" s="192"/>
    </row>
    <row r="672" ht="18.75" customHeight="1" spans="1:1">
      <c r="A672" s="192"/>
    </row>
    <row r="673" ht="18.75" customHeight="1" spans="1:1">
      <c r="A673" s="192"/>
    </row>
    <row r="674" ht="18.75" customHeight="1" spans="1:1">
      <c r="A674" s="192"/>
    </row>
    <row r="675" ht="18.75" customHeight="1" spans="1:1">
      <c r="A675" s="192"/>
    </row>
    <row r="676" ht="18.75" customHeight="1" spans="1:1">
      <c r="A676" s="192"/>
    </row>
    <row r="677" ht="18.75" customHeight="1" spans="1:1">
      <c r="A677" s="192"/>
    </row>
    <row r="678" ht="18.75" customHeight="1" spans="1:1">
      <c r="A678" s="192"/>
    </row>
    <row r="679" ht="18.75" customHeight="1" spans="1:1">
      <c r="A679" s="192"/>
    </row>
    <row r="680" ht="18.75" customHeight="1" spans="1:1">
      <c r="A680" s="192"/>
    </row>
    <row r="681" ht="18.75" customHeight="1" spans="1:1">
      <c r="A681" s="192"/>
    </row>
    <row r="682" ht="18.75" customHeight="1" spans="1:1">
      <c r="A682" s="192"/>
    </row>
    <row r="683" ht="18.75" customHeight="1" spans="1:1">
      <c r="A683" s="192"/>
    </row>
    <row r="684" ht="18.75" customHeight="1" spans="1:1">
      <c r="A684" s="192"/>
    </row>
    <row r="685" ht="18.75" customHeight="1" spans="1:1">
      <c r="A685" s="192"/>
    </row>
    <row r="686" ht="18.75" customHeight="1" spans="1:1">
      <c r="A686" s="192"/>
    </row>
    <row r="687" ht="18.75" customHeight="1" spans="1:1">
      <c r="A687" s="192"/>
    </row>
    <row r="688" ht="18.75" customHeight="1" spans="1:1">
      <c r="A688" s="192"/>
    </row>
    <row r="689" ht="18.75" customHeight="1" spans="1:1">
      <c r="A689" s="192"/>
    </row>
    <row r="690" ht="18.75" customHeight="1" spans="1:1">
      <c r="A690" s="192"/>
    </row>
    <row r="691" ht="18.75" customHeight="1" spans="1:1">
      <c r="A691" s="192"/>
    </row>
    <row r="692" ht="18.75" customHeight="1" spans="1:1">
      <c r="A692" s="192"/>
    </row>
    <row r="693" ht="18.75" customHeight="1" spans="1:1">
      <c r="A693" s="192"/>
    </row>
    <row r="694" ht="18.75" customHeight="1" spans="1:1">
      <c r="A694" s="192"/>
    </row>
    <row r="695" ht="18.75" customHeight="1" spans="1:1">
      <c r="A695" s="192"/>
    </row>
    <row r="696" ht="18.75" customHeight="1" spans="1:1">
      <c r="A696" s="192"/>
    </row>
    <row r="697" ht="18.75" customHeight="1" spans="1:1">
      <c r="A697" s="192"/>
    </row>
    <row r="698" ht="18.75" customHeight="1" spans="1:1">
      <c r="A698" s="192"/>
    </row>
    <row r="699" ht="18.75" customHeight="1" spans="1:1">
      <c r="A699" s="192"/>
    </row>
  </sheetData>
  <mergeCells count="4">
    <mergeCell ref="A1:J1"/>
    <mergeCell ref="K1:T1"/>
    <mergeCell ref="A2:J2"/>
    <mergeCell ref="K2:T2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Zeros="0" workbookViewId="0">
      <selection activeCell="B4" sqref="B4"/>
    </sheetView>
  </sheetViews>
  <sheetFormatPr defaultColWidth="9" defaultRowHeight="15.75" outlineLevelCol="2"/>
  <cols>
    <col min="1" max="1" width="25.75" style="102" customWidth="1"/>
    <col min="2" max="3" width="25.75" style="103" customWidth="1"/>
    <col min="4" max="256" width="9" style="104"/>
    <col min="257" max="257" width="55.125" style="104" customWidth="1"/>
    <col min="258" max="258" width="32.375" style="104" customWidth="1"/>
    <col min="259" max="512" width="9" style="104"/>
    <col min="513" max="513" width="55.125" style="104" customWidth="1"/>
    <col min="514" max="514" width="32.375" style="104" customWidth="1"/>
    <col min="515" max="768" width="9" style="104"/>
    <col min="769" max="769" width="55.125" style="104" customWidth="1"/>
    <col min="770" max="770" width="32.375" style="104" customWidth="1"/>
    <col min="771" max="1024" width="9" style="104"/>
    <col min="1025" max="1025" width="55.125" style="104" customWidth="1"/>
    <col min="1026" max="1026" width="32.375" style="104" customWidth="1"/>
    <col min="1027" max="1280" width="9" style="104"/>
    <col min="1281" max="1281" width="55.125" style="104" customWidth="1"/>
    <col min="1282" max="1282" width="32.375" style="104" customWidth="1"/>
    <col min="1283" max="1536" width="9" style="104"/>
    <col min="1537" max="1537" width="55.125" style="104" customWidth="1"/>
    <col min="1538" max="1538" width="32.375" style="104" customWidth="1"/>
    <col min="1539" max="1792" width="9" style="104"/>
    <col min="1793" max="1793" width="55.125" style="104" customWidth="1"/>
    <col min="1794" max="1794" width="32.375" style="104" customWidth="1"/>
    <col min="1795" max="2048" width="9" style="104"/>
    <col min="2049" max="2049" width="55.125" style="104" customWidth="1"/>
    <col min="2050" max="2050" width="32.375" style="104" customWidth="1"/>
    <col min="2051" max="2304" width="9" style="104"/>
    <col min="2305" max="2305" width="55.125" style="104" customWidth="1"/>
    <col min="2306" max="2306" width="32.375" style="104" customWidth="1"/>
    <col min="2307" max="2560" width="9" style="104"/>
    <col min="2561" max="2561" width="55.125" style="104" customWidth="1"/>
    <col min="2562" max="2562" width="32.375" style="104" customWidth="1"/>
    <col min="2563" max="2816" width="9" style="104"/>
    <col min="2817" max="2817" width="55.125" style="104" customWidth="1"/>
    <col min="2818" max="2818" width="32.375" style="104" customWidth="1"/>
    <col min="2819" max="3072" width="9" style="104"/>
    <col min="3073" max="3073" width="55.125" style="104" customWidth="1"/>
    <col min="3074" max="3074" width="32.375" style="104" customWidth="1"/>
    <col min="3075" max="3328" width="9" style="104"/>
    <col min="3329" max="3329" width="55.125" style="104" customWidth="1"/>
    <col min="3330" max="3330" width="32.375" style="104" customWidth="1"/>
    <col min="3331" max="3584" width="9" style="104"/>
    <col min="3585" max="3585" width="55.125" style="104" customWidth="1"/>
    <col min="3586" max="3586" width="32.375" style="104" customWidth="1"/>
    <col min="3587" max="3840" width="9" style="104"/>
    <col min="3841" max="3841" width="55.125" style="104" customWidth="1"/>
    <col min="3842" max="3842" width="32.375" style="104" customWidth="1"/>
    <col min="3843" max="4096" width="9" style="104"/>
    <col min="4097" max="4097" width="55.125" style="104" customWidth="1"/>
    <col min="4098" max="4098" width="32.375" style="104" customWidth="1"/>
    <col min="4099" max="4352" width="9" style="104"/>
    <col min="4353" max="4353" width="55.125" style="104" customWidth="1"/>
    <col min="4354" max="4354" width="32.375" style="104" customWidth="1"/>
    <col min="4355" max="4608" width="9" style="104"/>
    <col min="4609" max="4609" width="55.125" style="104" customWidth="1"/>
    <col min="4610" max="4610" width="32.375" style="104" customWidth="1"/>
    <col min="4611" max="4864" width="9" style="104"/>
    <col min="4865" max="4865" width="55.125" style="104" customWidth="1"/>
    <col min="4866" max="4866" width="32.375" style="104" customWidth="1"/>
    <col min="4867" max="5120" width="9" style="104"/>
    <col min="5121" max="5121" width="55.125" style="104" customWidth="1"/>
    <col min="5122" max="5122" width="32.375" style="104" customWidth="1"/>
    <col min="5123" max="5376" width="9" style="104"/>
    <col min="5377" max="5377" width="55.125" style="104" customWidth="1"/>
    <col min="5378" max="5378" width="32.375" style="104" customWidth="1"/>
    <col min="5379" max="5632" width="9" style="104"/>
    <col min="5633" max="5633" width="55.125" style="104" customWidth="1"/>
    <col min="5634" max="5634" width="32.375" style="104" customWidth="1"/>
    <col min="5635" max="5888" width="9" style="104"/>
    <col min="5889" max="5889" width="55.125" style="104" customWidth="1"/>
    <col min="5890" max="5890" width="32.375" style="104" customWidth="1"/>
    <col min="5891" max="6144" width="9" style="104"/>
    <col min="6145" max="6145" width="55.125" style="104" customWidth="1"/>
    <col min="6146" max="6146" width="32.375" style="104" customWidth="1"/>
    <col min="6147" max="6400" width="9" style="104"/>
    <col min="6401" max="6401" width="55.125" style="104" customWidth="1"/>
    <col min="6402" max="6402" width="32.375" style="104" customWidth="1"/>
    <col min="6403" max="6656" width="9" style="104"/>
    <col min="6657" max="6657" width="55.125" style="104" customWidth="1"/>
    <col min="6658" max="6658" width="32.375" style="104" customWidth="1"/>
    <col min="6659" max="6912" width="9" style="104"/>
    <col min="6913" max="6913" width="55.125" style="104" customWidth="1"/>
    <col min="6914" max="6914" width="32.375" style="104" customWidth="1"/>
    <col min="6915" max="7168" width="9" style="104"/>
    <col min="7169" max="7169" width="55.125" style="104" customWidth="1"/>
    <col min="7170" max="7170" width="32.375" style="104" customWidth="1"/>
    <col min="7171" max="7424" width="9" style="104"/>
    <col min="7425" max="7425" width="55.125" style="104" customWidth="1"/>
    <col min="7426" max="7426" width="32.375" style="104" customWidth="1"/>
    <col min="7427" max="7680" width="9" style="104"/>
    <col min="7681" max="7681" width="55.125" style="104" customWidth="1"/>
    <col min="7682" max="7682" width="32.375" style="104" customWidth="1"/>
    <col min="7683" max="7936" width="9" style="104"/>
    <col min="7937" max="7937" width="55.125" style="104" customWidth="1"/>
    <col min="7938" max="7938" width="32.375" style="104" customWidth="1"/>
    <col min="7939" max="8192" width="9" style="104"/>
    <col min="8193" max="8193" width="55.125" style="104" customWidth="1"/>
    <col min="8194" max="8194" width="32.375" style="104" customWidth="1"/>
    <col min="8195" max="8448" width="9" style="104"/>
    <col min="8449" max="8449" width="55.125" style="104" customWidth="1"/>
    <col min="8450" max="8450" width="32.375" style="104" customWidth="1"/>
    <col min="8451" max="8704" width="9" style="104"/>
    <col min="8705" max="8705" width="55.125" style="104" customWidth="1"/>
    <col min="8706" max="8706" width="32.375" style="104" customWidth="1"/>
    <col min="8707" max="8960" width="9" style="104"/>
    <col min="8961" max="8961" width="55.125" style="104" customWidth="1"/>
    <col min="8962" max="8962" width="32.375" style="104" customWidth="1"/>
    <col min="8963" max="9216" width="9" style="104"/>
    <col min="9217" max="9217" width="55.125" style="104" customWidth="1"/>
    <col min="9218" max="9218" width="32.375" style="104" customWidth="1"/>
    <col min="9219" max="9472" width="9" style="104"/>
    <col min="9473" max="9473" width="55.125" style="104" customWidth="1"/>
    <col min="9474" max="9474" width="32.375" style="104" customWidth="1"/>
    <col min="9475" max="9728" width="9" style="104"/>
    <col min="9729" max="9729" width="55.125" style="104" customWidth="1"/>
    <col min="9730" max="9730" width="32.375" style="104" customWidth="1"/>
    <col min="9731" max="9984" width="9" style="104"/>
    <col min="9985" max="9985" width="55.125" style="104" customWidth="1"/>
    <col min="9986" max="9986" width="32.375" style="104" customWidth="1"/>
    <col min="9987" max="10240" width="9" style="104"/>
    <col min="10241" max="10241" width="55.125" style="104" customWidth="1"/>
    <col min="10242" max="10242" width="32.375" style="104" customWidth="1"/>
    <col min="10243" max="10496" width="9" style="104"/>
    <col min="10497" max="10497" width="55.125" style="104" customWidth="1"/>
    <col min="10498" max="10498" width="32.375" style="104" customWidth="1"/>
    <col min="10499" max="10752" width="9" style="104"/>
    <col min="10753" max="10753" width="55.125" style="104" customWidth="1"/>
    <col min="10754" max="10754" width="32.375" style="104" customWidth="1"/>
    <col min="10755" max="11008" width="9" style="104"/>
    <col min="11009" max="11009" width="55.125" style="104" customWidth="1"/>
    <col min="11010" max="11010" width="32.375" style="104" customWidth="1"/>
    <col min="11011" max="11264" width="9" style="104"/>
    <col min="11265" max="11265" width="55.125" style="104" customWidth="1"/>
    <col min="11266" max="11266" width="32.375" style="104" customWidth="1"/>
    <col min="11267" max="11520" width="9" style="104"/>
    <col min="11521" max="11521" width="55.125" style="104" customWidth="1"/>
    <col min="11522" max="11522" width="32.375" style="104" customWidth="1"/>
    <col min="11523" max="11776" width="9" style="104"/>
    <col min="11777" max="11777" width="55.125" style="104" customWidth="1"/>
    <col min="11778" max="11778" width="32.375" style="104" customWidth="1"/>
    <col min="11779" max="12032" width="9" style="104"/>
    <col min="12033" max="12033" width="55.125" style="104" customWidth="1"/>
    <col min="12034" max="12034" width="32.375" style="104" customWidth="1"/>
    <col min="12035" max="12288" width="9" style="104"/>
    <col min="12289" max="12289" width="55.125" style="104" customWidth="1"/>
    <col min="12290" max="12290" width="32.375" style="104" customWidth="1"/>
    <col min="12291" max="12544" width="9" style="104"/>
    <col min="12545" max="12545" width="55.125" style="104" customWidth="1"/>
    <col min="12546" max="12546" width="32.375" style="104" customWidth="1"/>
    <col min="12547" max="12800" width="9" style="104"/>
    <col min="12801" max="12801" width="55.125" style="104" customWidth="1"/>
    <col min="12802" max="12802" width="32.375" style="104" customWidth="1"/>
    <col min="12803" max="13056" width="9" style="104"/>
    <col min="13057" max="13057" width="55.125" style="104" customWidth="1"/>
    <col min="13058" max="13058" width="32.375" style="104" customWidth="1"/>
    <col min="13059" max="13312" width="9" style="104"/>
    <col min="13313" max="13313" width="55.125" style="104" customWidth="1"/>
    <col min="13314" max="13314" width="32.375" style="104" customWidth="1"/>
    <col min="13315" max="13568" width="9" style="104"/>
    <col min="13569" max="13569" width="55.125" style="104" customWidth="1"/>
    <col min="13570" max="13570" width="32.375" style="104" customWidth="1"/>
    <col min="13571" max="13824" width="9" style="104"/>
    <col min="13825" max="13825" width="55.125" style="104" customWidth="1"/>
    <col min="13826" max="13826" width="32.375" style="104" customWidth="1"/>
    <col min="13827" max="14080" width="9" style="104"/>
    <col min="14081" max="14081" width="55.125" style="104" customWidth="1"/>
    <col min="14082" max="14082" width="32.375" style="104" customWidth="1"/>
    <col min="14083" max="14336" width="9" style="104"/>
    <col min="14337" max="14337" width="55.125" style="104" customWidth="1"/>
    <col min="14338" max="14338" width="32.375" style="104" customWidth="1"/>
    <col min="14339" max="14592" width="9" style="104"/>
    <col min="14593" max="14593" width="55.125" style="104" customWidth="1"/>
    <col min="14594" max="14594" width="32.375" style="104" customWidth="1"/>
    <col min="14595" max="14848" width="9" style="104"/>
    <col min="14849" max="14849" width="55.125" style="104" customWidth="1"/>
    <col min="14850" max="14850" width="32.375" style="104" customWidth="1"/>
    <col min="14851" max="15104" width="9" style="104"/>
    <col min="15105" max="15105" width="55.125" style="104" customWidth="1"/>
    <col min="15106" max="15106" width="32.375" style="104" customWidth="1"/>
    <col min="15107" max="15360" width="9" style="104"/>
    <col min="15361" max="15361" width="55.125" style="104" customWidth="1"/>
    <col min="15362" max="15362" width="32.375" style="104" customWidth="1"/>
    <col min="15363" max="15616" width="9" style="104"/>
    <col min="15617" max="15617" width="55.125" style="104" customWidth="1"/>
    <col min="15618" max="15618" width="32.375" style="104" customWidth="1"/>
    <col min="15619" max="15872" width="9" style="104"/>
    <col min="15873" max="15873" width="55.125" style="104" customWidth="1"/>
    <col min="15874" max="15874" width="32.375" style="104" customWidth="1"/>
    <col min="15875" max="16128" width="9" style="104"/>
    <col min="16129" max="16129" width="55.125" style="104" customWidth="1"/>
    <col min="16130" max="16130" width="32.375" style="104" customWidth="1"/>
    <col min="16131" max="16384" width="9" style="104"/>
  </cols>
  <sheetData>
    <row r="1" ht="22.5" customHeight="1" spans="1:3">
      <c r="A1" s="105" t="s">
        <v>244</v>
      </c>
      <c r="B1" s="106"/>
      <c r="C1" s="106"/>
    </row>
    <row r="2" s="100" customFormat="1" ht="15" customHeight="1" spans="1:3">
      <c r="A2" s="107" t="s">
        <v>245</v>
      </c>
      <c r="B2" s="108"/>
      <c r="C2" s="188" t="s">
        <v>26</v>
      </c>
    </row>
    <row r="3" s="101" customFormat="1" ht="18" customHeight="1" spans="1:3">
      <c r="A3" s="109" t="s">
        <v>246</v>
      </c>
      <c r="B3" s="109" t="s">
        <v>247</v>
      </c>
      <c r="C3" s="109" t="s">
        <v>248</v>
      </c>
    </row>
    <row r="4" s="100" customFormat="1" ht="18" customHeight="1" spans="1:3">
      <c r="A4" s="110" t="s">
        <v>243</v>
      </c>
      <c r="B4" s="111">
        <v>18022</v>
      </c>
      <c r="C4" s="189">
        <v>6689</v>
      </c>
    </row>
    <row r="5" s="100" customFormat="1" ht="18" customHeight="1" spans="1:3">
      <c r="A5" s="112"/>
      <c r="B5" s="111"/>
      <c r="C5" s="189"/>
    </row>
    <row r="6" s="100" customFormat="1" ht="18" customHeight="1" spans="1:3">
      <c r="A6" s="112"/>
      <c r="B6" s="111"/>
      <c r="C6" s="189"/>
    </row>
    <row r="7" s="100" customFormat="1" ht="18" customHeight="1" spans="1:3">
      <c r="A7" s="112"/>
      <c r="B7" s="111"/>
      <c r="C7" s="189"/>
    </row>
    <row r="8" s="100" customFormat="1" ht="18" customHeight="1" spans="1:3">
      <c r="A8" s="112"/>
      <c r="B8" s="111"/>
      <c r="C8" s="189"/>
    </row>
    <row r="9" s="100" customFormat="1" ht="18" customHeight="1" spans="1:3">
      <c r="A9" s="112"/>
      <c r="B9" s="111"/>
      <c r="C9" s="189"/>
    </row>
    <row r="10" s="100" customFormat="1" ht="18" customHeight="1" spans="1:3">
      <c r="A10" s="112"/>
      <c r="B10" s="111"/>
      <c r="C10" s="189"/>
    </row>
    <row r="11" s="100" customFormat="1" ht="18" customHeight="1" spans="1:3">
      <c r="A11" s="112"/>
      <c r="B11" s="111"/>
      <c r="C11" s="189"/>
    </row>
    <row r="12" s="100" customFormat="1" ht="18" customHeight="1" spans="1:3">
      <c r="A12" s="112"/>
      <c r="B12" s="111"/>
      <c r="C12" s="189"/>
    </row>
    <row r="13" s="100" customFormat="1" ht="18" customHeight="1" spans="1:3">
      <c r="A13" s="112"/>
      <c r="B13" s="111"/>
      <c r="C13" s="189"/>
    </row>
    <row r="14" s="100" customFormat="1" ht="18" customHeight="1" spans="1:3">
      <c r="A14" s="112"/>
      <c r="B14" s="111"/>
      <c r="C14" s="189"/>
    </row>
    <row r="15" s="100" customFormat="1" ht="18" customHeight="1" spans="1:3">
      <c r="A15" s="112"/>
      <c r="B15" s="111"/>
      <c r="C15" s="189"/>
    </row>
    <row r="16" s="100" customFormat="1" ht="18" customHeight="1" spans="1:3">
      <c r="A16" s="112"/>
      <c r="B16" s="111"/>
      <c r="C16" s="189"/>
    </row>
    <row r="17" s="100" customFormat="1" ht="18" customHeight="1" spans="1:3">
      <c r="A17" s="112"/>
      <c r="B17" s="111"/>
      <c r="C17" s="189"/>
    </row>
    <row r="18" s="100" customFormat="1" ht="18" customHeight="1" spans="1:3">
      <c r="A18" s="112"/>
      <c r="B18" s="111"/>
      <c r="C18" s="189"/>
    </row>
    <row r="19" s="100" customFormat="1" ht="18" customHeight="1" spans="1:3">
      <c r="A19" s="112"/>
      <c r="B19" s="111"/>
      <c r="C19" s="189"/>
    </row>
    <row r="20" s="100" customFormat="1" ht="18" customHeight="1" spans="1:3">
      <c r="A20" s="112"/>
      <c r="B20" s="111"/>
      <c r="C20" s="189"/>
    </row>
    <row r="21" s="100" customFormat="1" ht="18" customHeight="1" spans="1:3">
      <c r="A21" s="112"/>
      <c r="B21" s="111"/>
      <c r="C21" s="189"/>
    </row>
    <row r="22" s="100" customFormat="1" ht="18" customHeight="1" spans="1:3">
      <c r="A22" s="112"/>
      <c r="B22" s="111"/>
      <c r="C22" s="189"/>
    </row>
    <row r="23" s="100" customFormat="1" ht="18" customHeight="1" spans="1:3">
      <c r="A23" s="112"/>
      <c r="B23" s="111"/>
      <c r="C23" s="189"/>
    </row>
    <row r="24" s="100" customFormat="1" ht="18" customHeight="1" spans="1:3">
      <c r="A24" s="112"/>
      <c r="B24" s="111"/>
      <c r="C24" s="189"/>
    </row>
    <row r="25" s="100" customFormat="1" ht="18" customHeight="1" spans="1:3">
      <c r="A25" s="112"/>
      <c r="B25" s="111"/>
      <c r="C25" s="189"/>
    </row>
    <row r="26" s="100" customFormat="1" ht="18" customHeight="1" spans="1:3">
      <c r="A26" s="112"/>
      <c r="B26" s="111"/>
      <c r="C26" s="189"/>
    </row>
    <row r="27" s="100" customFormat="1" ht="18" customHeight="1" spans="1:3">
      <c r="A27" s="112"/>
      <c r="B27" s="111"/>
      <c r="C27" s="189"/>
    </row>
    <row r="28" s="100" customFormat="1" ht="18" customHeight="1" spans="1:3">
      <c r="A28" s="112"/>
      <c r="B28" s="111"/>
      <c r="C28" s="189"/>
    </row>
    <row r="29" s="100" customFormat="1" ht="18" customHeight="1" spans="1:3">
      <c r="A29" s="112"/>
      <c r="B29" s="111"/>
      <c r="C29" s="189"/>
    </row>
    <row r="30" s="100" customFormat="1" ht="18" customHeight="1" spans="1:3">
      <c r="A30" s="113"/>
      <c r="B30" s="114"/>
      <c r="C30" s="189"/>
    </row>
  </sheetData>
  <mergeCells count="1">
    <mergeCell ref="A1:C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5.75" outlineLevelCol="6"/>
  <cols>
    <col min="1" max="1" width="36.5" style="159" customWidth="1"/>
    <col min="2" max="3" width="17.875" style="159" customWidth="1"/>
    <col min="4" max="4" width="13.25" style="159" customWidth="1"/>
    <col min="5" max="6" width="10.5" style="159" customWidth="1"/>
    <col min="7" max="16384" width="9" style="159"/>
  </cols>
  <sheetData>
    <row r="1" s="183" customFormat="1" ht="18" customHeight="1" spans="1:4">
      <c r="A1" s="105" t="s">
        <v>249</v>
      </c>
      <c r="B1" s="106"/>
      <c r="C1" s="106"/>
      <c r="D1" s="106"/>
    </row>
    <row r="2" s="129" customFormat="1" ht="18" customHeight="1" spans="1:5">
      <c r="A2" s="185" t="s">
        <v>250</v>
      </c>
      <c r="D2" s="108" t="s">
        <v>26</v>
      </c>
      <c r="E2" s="186"/>
    </row>
    <row r="3" s="184" customFormat="1" ht="24" customHeight="1" spans="1:6">
      <c r="A3" s="160" t="s">
        <v>251</v>
      </c>
      <c r="B3" s="32" t="s">
        <v>28</v>
      </c>
      <c r="C3" s="32" t="s">
        <v>29</v>
      </c>
      <c r="D3" s="33" t="s">
        <v>30</v>
      </c>
      <c r="E3" s="187"/>
      <c r="F3" s="187"/>
    </row>
    <row r="4" s="129" customFormat="1" ht="18" customHeight="1" spans="1:4">
      <c r="A4" s="149" t="s">
        <v>252</v>
      </c>
      <c r="B4" s="145"/>
      <c r="C4" s="145">
        <v>175</v>
      </c>
      <c r="D4" s="142"/>
    </row>
    <row r="5" s="129" customFormat="1" ht="18" customHeight="1" spans="1:4">
      <c r="A5" s="149" t="s">
        <v>253</v>
      </c>
      <c r="B5" s="145"/>
      <c r="C5" s="145">
        <v>36</v>
      </c>
      <c r="D5" s="142"/>
    </row>
    <row r="6" s="129" customFormat="1" ht="18" customHeight="1" spans="1:6">
      <c r="A6" s="149" t="s">
        <v>254</v>
      </c>
      <c r="B6" s="145">
        <v>1300</v>
      </c>
      <c r="C6" s="145">
        <v>1031</v>
      </c>
      <c r="D6" s="142">
        <f t="shared" ref="D6:D7" si="0">C6/B6</f>
        <v>0.793076923076923</v>
      </c>
      <c r="E6" s="163"/>
      <c r="F6" s="163"/>
    </row>
    <row r="7" s="129" customFormat="1" ht="18" customHeight="1" spans="1:6">
      <c r="A7" s="148" t="s">
        <v>255</v>
      </c>
      <c r="B7" s="145">
        <v>700</v>
      </c>
      <c r="C7" s="145">
        <v>1653</v>
      </c>
      <c r="D7" s="142">
        <f t="shared" si="0"/>
        <v>2.36142857142857</v>
      </c>
      <c r="E7" s="163"/>
      <c r="F7" s="163"/>
    </row>
    <row r="8" s="129" customFormat="1" ht="18" customHeight="1" spans="1:6">
      <c r="A8" s="148" t="s">
        <v>256</v>
      </c>
      <c r="B8" s="145"/>
      <c r="C8" s="145">
        <v>58</v>
      </c>
      <c r="D8" s="142"/>
      <c r="E8" s="163"/>
      <c r="F8" s="163"/>
    </row>
    <row r="9" s="129" customFormat="1" ht="18" customHeight="1" spans="1:4">
      <c r="A9" s="148"/>
      <c r="B9" s="145"/>
      <c r="C9" s="145"/>
      <c r="D9" s="142"/>
    </row>
    <row r="10" s="129" customFormat="1" ht="18" customHeight="1" spans="1:7">
      <c r="A10" s="149"/>
      <c r="B10" s="145"/>
      <c r="C10" s="145"/>
      <c r="D10" s="142"/>
      <c r="E10" s="163"/>
      <c r="F10" s="163"/>
      <c r="G10" s="163"/>
    </row>
    <row r="11" s="129" customFormat="1" ht="18" customHeight="1" spans="1:4">
      <c r="A11" s="149" t="s">
        <v>257</v>
      </c>
      <c r="B11" s="145"/>
      <c r="C11" s="145"/>
      <c r="D11" s="142"/>
    </row>
    <row r="12" s="129" customFormat="1" ht="18" customHeight="1" spans="1:4">
      <c r="A12" s="167" t="s">
        <v>258</v>
      </c>
      <c r="B12" s="145">
        <f>SUM(B4:B11)</f>
        <v>2000</v>
      </c>
      <c r="C12" s="145">
        <f>SUM(C4:C11)</f>
        <v>2953</v>
      </c>
      <c r="D12" s="142">
        <f t="shared" ref="D12" si="1">C12/B12</f>
        <v>1.4765</v>
      </c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5.75"/>
  <cols>
    <col min="1" max="1" width="35" style="135" customWidth="1"/>
    <col min="2" max="2" width="10.5" style="135" customWidth="1"/>
    <col min="3" max="3" width="10.5" style="135" hidden="1" customWidth="1"/>
    <col min="4" max="5" width="10.5" style="135" customWidth="1"/>
    <col min="6" max="6" width="13.5" style="135" hidden="1" customWidth="1"/>
    <col min="7" max="7" width="15" style="135" customWidth="1"/>
    <col min="8" max="8" width="26" style="135" customWidth="1"/>
    <col min="9" max="16384" width="9" style="135"/>
  </cols>
  <sheetData>
    <row r="1" s="126" customFormat="1" ht="18" customHeight="1" spans="1:7">
      <c r="A1" s="131" t="s">
        <v>259</v>
      </c>
      <c r="B1" s="132"/>
      <c r="C1" s="132"/>
      <c r="D1" s="132"/>
      <c r="E1" s="132"/>
      <c r="F1" s="132"/>
      <c r="G1" s="132"/>
    </row>
    <row r="2" s="128" customFormat="1" ht="14.25" customHeight="1" spans="1:8">
      <c r="A2" s="168" t="s">
        <v>260</v>
      </c>
      <c r="B2" s="168"/>
      <c r="C2" s="169"/>
      <c r="D2" s="169"/>
      <c r="E2" s="169"/>
      <c r="F2" s="169"/>
      <c r="G2" s="169" t="s">
        <v>26</v>
      </c>
      <c r="H2" s="170"/>
    </row>
    <row r="3" s="127" customFormat="1" ht="17.25" customHeight="1" spans="1:9">
      <c r="A3" s="136" t="s">
        <v>261</v>
      </c>
      <c r="B3" s="137" t="s">
        <v>28</v>
      </c>
      <c r="C3" s="137" t="s">
        <v>59</v>
      </c>
      <c r="D3" s="137" t="s">
        <v>58</v>
      </c>
      <c r="E3" s="137" t="s">
        <v>29</v>
      </c>
      <c r="F3" s="137" t="s">
        <v>60</v>
      </c>
      <c r="G3" s="138" t="s">
        <v>61</v>
      </c>
      <c r="H3" s="171"/>
      <c r="I3" s="179"/>
    </row>
    <row r="4" s="128" customFormat="1" ht="17.25" customHeight="1" spans="1:7">
      <c r="A4" s="139" t="s">
        <v>262</v>
      </c>
      <c r="B4" s="172"/>
      <c r="C4" s="172"/>
      <c r="D4" s="172"/>
      <c r="E4" s="173">
        <v>11</v>
      </c>
      <c r="F4" s="141"/>
      <c r="G4" s="174"/>
    </row>
    <row r="5" s="128" customFormat="1" ht="17.25" customHeight="1" spans="1:7">
      <c r="A5" s="139" t="s">
        <v>263</v>
      </c>
      <c r="B5" s="172">
        <v>500</v>
      </c>
      <c r="C5" s="172"/>
      <c r="D5" s="172">
        <v>500</v>
      </c>
      <c r="E5" s="172">
        <v>726.231556</v>
      </c>
      <c r="F5" s="141"/>
      <c r="G5" s="174">
        <f>E5/D5</f>
        <v>1.452463112</v>
      </c>
    </row>
    <row r="6" s="128" customFormat="1" ht="17.25" customHeight="1" spans="1:7">
      <c r="A6" s="147"/>
      <c r="B6" s="172"/>
      <c r="C6" s="172"/>
      <c r="D6" s="172"/>
      <c r="E6" s="172"/>
      <c r="F6" s="141"/>
      <c r="G6" s="174"/>
    </row>
    <row r="7" s="128" customFormat="1" ht="17.25" customHeight="1" spans="1:9">
      <c r="A7" s="147"/>
      <c r="B7" s="172"/>
      <c r="C7" s="172"/>
      <c r="D7" s="172"/>
      <c r="E7" s="172"/>
      <c r="F7" s="141"/>
      <c r="G7" s="174"/>
      <c r="H7" s="175"/>
      <c r="I7" s="175"/>
    </row>
    <row r="8" s="128" customFormat="1" ht="17.25" customHeight="1" spans="1:7">
      <c r="A8" s="147"/>
      <c r="B8" s="172"/>
      <c r="C8" s="172"/>
      <c r="D8" s="172"/>
      <c r="E8" s="172"/>
      <c r="F8" s="141"/>
      <c r="G8" s="174"/>
    </row>
    <row r="9" s="128" customFormat="1" ht="17.25" customHeight="1" spans="1:9">
      <c r="A9" s="154"/>
      <c r="B9" s="176"/>
      <c r="C9" s="172"/>
      <c r="D9" s="172"/>
      <c r="E9" s="172"/>
      <c r="F9" s="141"/>
      <c r="G9" s="174"/>
      <c r="H9" s="175"/>
      <c r="I9" s="175"/>
    </row>
    <row r="10" s="128" customFormat="1" ht="17.25" customHeight="1" spans="1:7">
      <c r="A10" s="154"/>
      <c r="B10" s="172"/>
      <c r="C10" s="172"/>
      <c r="D10" s="172"/>
      <c r="E10" s="172"/>
      <c r="F10" s="141"/>
      <c r="G10" s="174"/>
    </row>
    <row r="11" s="128" customFormat="1" ht="17.25" customHeight="1" spans="1:9">
      <c r="A11" s="147"/>
      <c r="B11" s="176"/>
      <c r="C11" s="176"/>
      <c r="D11" s="176"/>
      <c r="E11" s="176"/>
      <c r="F11" s="141"/>
      <c r="G11" s="174"/>
      <c r="I11" s="175"/>
    </row>
    <row r="12" s="128" customFormat="1" ht="17.25" customHeight="1" spans="1:9">
      <c r="A12" s="147" t="s">
        <v>257</v>
      </c>
      <c r="B12" s="176"/>
      <c r="C12" s="176"/>
      <c r="D12" s="176"/>
      <c r="E12" s="176"/>
      <c r="F12" s="141"/>
      <c r="G12" s="174"/>
      <c r="I12" s="175"/>
    </row>
    <row r="13" s="128" customFormat="1" ht="17.25" customHeight="1" spans="1:9">
      <c r="A13" s="177" t="s">
        <v>264</v>
      </c>
      <c r="B13" s="176">
        <f>SUM(B4:C12)</f>
        <v>500</v>
      </c>
      <c r="C13" s="176">
        <f t="shared" ref="C13:F13" si="0">SUM(C4:D12)</f>
        <v>500</v>
      </c>
      <c r="D13" s="176">
        <f>SUM(D4:D12)</f>
        <v>500</v>
      </c>
      <c r="E13" s="176">
        <f>SUM(E4:F12)</f>
        <v>737.231556</v>
      </c>
      <c r="F13" s="176">
        <f t="shared" si="0"/>
        <v>1.452463112</v>
      </c>
      <c r="G13" s="174">
        <f>E13/D13</f>
        <v>1.474463112</v>
      </c>
      <c r="I13" s="175"/>
    </row>
    <row r="14" s="128" customFormat="1" ht="17.25" customHeight="1" spans="1:9">
      <c r="A14" s="153"/>
      <c r="B14" s="172"/>
      <c r="C14" s="172"/>
      <c r="D14" s="172"/>
      <c r="E14" s="172"/>
      <c r="F14" s="141"/>
      <c r="G14" s="174"/>
      <c r="H14" s="175"/>
      <c r="I14" s="180"/>
    </row>
    <row r="15" s="128" customFormat="1" ht="17.25" customHeight="1" spans="1:7">
      <c r="A15" s="154" t="s">
        <v>265</v>
      </c>
      <c r="B15" s="172">
        <f>SUM(B16:B18)</f>
        <v>0</v>
      </c>
      <c r="C15" s="172">
        <f>SUM(C16:C18)</f>
        <v>0</v>
      </c>
      <c r="D15" s="172">
        <f>SUM(D16:D18)</f>
        <v>0</v>
      </c>
      <c r="E15" s="172">
        <f>SUM(E16:E18)</f>
        <v>4825</v>
      </c>
      <c r="F15" s="141"/>
      <c r="G15" s="174"/>
    </row>
    <row r="16" s="128" customFormat="1" ht="17.25" customHeight="1" spans="1:7">
      <c r="A16" s="154" t="s">
        <v>266</v>
      </c>
      <c r="B16" s="172"/>
      <c r="C16" s="172"/>
      <c r="D16" s="172"/>
      <c r="E16" s="172">
        <v>4825</v>
      </c>
      <c r="F16" s="141"/>
      <c r="G16" s="174"/>
    </row>
    <row r="17" s="128" customFormat="1" ht="17.25" customHeight="1" spans="1:9">
      <c r="A17" s="154" t="s">
        <v>267</v>
      </c>
      <c r="B17" s="172"/>
      <c r="C17" s="172"/>
      <c r="D17" s="172"/>
      <c r="E17" s="172"/>
      <c r="F17" s="141"/>
      <c r="G17" s="174"/>
      <c r="I17" s="181"/>
    </row>
    <row r="18" s="128" customFormat="1" ht="17.25" customHeight="1" spans="1:7">
      <c r="A18" s="154" t="s">
        <v>268</v>
      </c>
      <c r="B18" s="172"/>
      <c r="C18" s="172"/>
      <c r="D18" s="172"/>
      <c r="E18" s="172"/>
      <c r="F18" s="141"/>
      <c r="G18" s="174"/>
    </row>
    <row r="19" s="128" customFormat="1" ht="17.25" customHeight="1" spans="1:7">
      <c r="A19" s="154" t="s">
        <v>269</v>
      </c>
      <c r="B19" s="172"/>
      <c r="C19" s="172"/>
      <c r="D19" s="172"/>
      <c r="E19" s="172"/>
      <c r="F19" s="141"/>
      <c r="G19" s="174"/>
    </row>
    <row r="20" s="128" customFormat="1" ht="17.25" customHeight="1" spans="1:12">
      <c r="A20" s="154" t="s">
        <v>270</v>
      </c>
      <c r="B20" s="172"/>
      <c r="C20" s="172"/>
      <c r="D20" s="172"/>
      <c r="E20" s="172"/>
      <c r="F20" s="141"/>
      <c r="G20" s="174"/>
      <c r="I20" s="182"/>
      <c r="L20" s="182"/>
    </row>
    <row r="21" s="128" customFormat="1" ht="17.25" customHeight="1" spans="1:7">
      <c r="A21" s="152" t="s">
        <v>271</v>
      </c>
      <c r="B21" s="176">
        <f>SUM(B13,B15,B19)</f>
        <v>500</v>
      </c>
      <c r="C21" s="176">
        <f>SUM(C13,C15,C19)</f>
        <v>500</v>
      </c>
      <c r="D21" s="176">
        <f>SUM(D13,D15,D19)</f>
        <v>500</v>
      </c>
      <c r="E21" s="176">
        <f>SUM(E13,E15,E19)</f>
        <v>5562.231556</v>
      </c>
      <c r="F21" s="141"/>
      <c r="G21" s="174"/>
    </row>
    <row r="22" ht="55.5" customHeight="1" spans="1:7">
      <c r="A22" s="178"/>
      <c r="B22" s="178"/>
      <c r="C22" s="178"/>
      <c r="D22" s="178"/>
      <c r="E22" s="178"/>
      <c r="F22" s="178"/>
      <c r="G22" s="178"/>
    </row>
    <row r="23" ht="37.5" customHeight="1" spans="1:7">
      <c r="A23" s="178"/>
      <c r="B23" s="178"/>
      <c r="C23" s="178"/>
      <c r="D23" s="178"/>
      <c r="E23" s="178"/>
      <c r="F23" s="178"/>
      <c r="G23" s="178"/>
    </row>
    <row r="24" ht="36" customHeight="1" spans="1:7">
      <c r="A24" s="178"/>
      <c r="B24" s="178"/>
      <c r="C24" s="178"/>
      <c r="D24" s="178"/>
      <c r="E24" s="178"/>
      <c r="F24" s="178"/>
      <c r="G24" s="178"/>
    </row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</sheetData>
  <mergeCells count="4">
    <mergeCell ref="A1:G1"/>
    <mergeCell ref="A22:G22"/>
    <mergeCell ref="A23:G23"/>
    <mergeCell ref="A24:G24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目录</vt:lpstr>
      <vt:lpstr>2019年梁子湖区一般公共预算收入情况表</vt:lpstr>
      <vt:lpstr>2019年本级一般公共预算收入情况表</vt:lpstr>
      <vt:lpstr>2019年梁子湖区一般公共预算支出情况表</vt:lpstr>
      <vt:lpstr>2019年本级一般公共预算</vt:lpstr>
      <vt:lpstr>2019年本级专项转移支付情况表</vt:lpstr>
      <vt:lpstr>2019年梁子湖区政府一般债务限额余额表  </vt:lpstr>
      <vt:lpstr>2019年梁子湖区政府性基金收入情况表</vt:lpstr>
      <vt:lpstr>2019年本级政府性基金收入情况表</vt:lpstr>
      <vt:lpstr>2019年梁子湖区政府性基金支出情况表</vt:lpstr>
      <vt:lpstr>2019年本级政府性基金支出情况表</vt:lpstr>
      <vt:lpstr>2019年本级政府性基金专项转移支付情况表 </vt:lpstr>
      <vt:lpstr>2019年梁子湖区政府专项债务限额余额表 </vt:lpstr>
      <vt:lpstr>2019年梁子湖区国有资本经营收入情况表</vt:lpstr>
      <vt:lpstr>2019年本级国有资本经营收入情况表</vt:lpstr>
      <vt:lpstr>2019年梁子湖区国有资本经营支出情况表</vt:lpstr>
      <vt:lpstr>2019年本级国有资本经营支出情况表</vt:lpstr>
      <vt:lpstr>2019年本级国有资本经营专项转移支付情况表</vt:lpstr>
      <vt:lpstr>2019年梁子湖区社会保障基金收入情况表</vt:lpstr>
      <vt:lpstr>2019年本级社会保障基金收入情况表</vt:lpstr>
      <vt:lpstr>2019年梁子湖区社会保障基金支出情况表</vt:lpstr>
      <vt:lpstr>2019年本级社会保障基金支出情况表</vt:lpstr>
      <vt:lpstr>2019年梁子湖区财政收入情况表</vt:lpstr>
      <vt:lpstr>2019年梁子湖区财政支出情况表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屈浩/预算处（编审中心）/湖北省财政厅</dc:creator>
  <cp:lastModifiedBy>Administrator</cp:lastModifiedBy>
  <dcterms:created xsi:type="dcterms:W3CDTF">2018-06-12T00:49:00Z</dcterms:created>
  <cp:lastPrinted>2018-10-12T08:27:00Z</cp:lastPrinted>
  <dcterms:modified xsi:type="dcterms:W3CDTF">2021-06-07T10:22:23Z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