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05" tabRatio="841" firstSheet="4" activeTab="5"/>
  </bookViews>
  <sheets>
    <sheet name="Define" sheetId="146" state="hidden" r:id="rId1"/>
    <sheet name="市直2018年收入" sheetId="58" state="hidden" r:id="rId2"/>
    <sheet name="市直2018年支出" sheetId="147" state="hidden" r:id="rId3"/>
    <sheet name="市直2018年支出  杨飞数据" sheetId="149" state="hidden" r:id="rId4"/>
    <sheet name="2022年全市社会保险基金收入预计执行情况表" sheetId="241" r:id="rId5"/>
    <sheet name="2022年全市社会保险基金支出预计执行情况表" sheetId="242" r:id="rId6"/>
    <sheet name="市直2018年基本支出" sheetId="88" state="hidden" r:id="rId7"/>
    <sheet name="市直2019年基本支出" sheetId="150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2005年8月取数查询_查询_交叉表">[1]人员职务!#REF!</definedName>
    <definedName name="_____s1">#REF!</definedName>
    <definedName name="___2005年8月取数查询_查询_交叉表" localSheetId="4">[2]人员职务!#REF!</definedName>
    <definedName name="___2005年8月取数查询_查询_交叉表" localSheetId="5">[2]人员职务!#REF!</definedName>
    <definedName name="___2005年8月取数查询_查询_交叉表">[2]人员职务!#REF!</definedName>
    <definedName name="___s1" localSheetId="4">#REF!</definedName>
    <definedName name="___s1" localSheetId="5">#REF!</definedName>
    <definedName name="___s1">#REF!</definedName>
    <definedName name="__2005年8月取数查询_查询_交叉表" localSheetId="4">[3]人员职务!#REF!</definedName>
    <definedName name="__2005年8月取数查询_查询_交叉表" localSheetId="5">[3]人员职务!#REF!</definedName>
    <definedName name="__2005年8月取数查询_查询_交叉表">[4]人员职务!#REF!</definedName>
    <definedName name="__s1" localSheetId="4">#REF!</definedName>
    <definedName name="__s1" localSheetId="5">#REF!</definedName>
    <definedName name="__s1">#REF!</definedName>
    <definedName name="_12_2005年8月取数查询_查询_交叉表">[5]人员职务!#REF!</definedName>
    <definedName name="_2005年8月取数查询_查询_交叉表" localSheetId="4">[6]人员职务!#REF!</definedName>
    <definedName name="_2005年8月取数查询_查询_交叉表" localSheetId="5">[6]人员职务!#REF!</definedName>
    <definedName name="_2005年8月取数查询_查询_交叉表">[7]人员职务!#REF!</definedName>
    <definedName name="_22s1_">#REF!</definedName>
    <definedName name="_25_2005年8月取数查询_查询_交叉表" localSheetId="6">[7]人员职务!#REF!</definedName>
    <definedName name="_26_2005年8月取数查询_查询_交叉表" localSheetId="7">[7]人员职务!#REF!</definedName>
    <definedName name="_27_2005年8月取数查询_查询_交叉表">[8]人员职务!#REF!</definedName>
    <definedName name="_32s1_" localSheetId="4">#REF!</definedName>
    <definedName name="_33s1_" localSheetId="5">#REF!</definedName>
    <definedName name="_49s1_" localSheetId="6">#REF!</definedName>
    <definedName name="_50s1_" localSheetId="7">#REF!</definedName>
    <definedName name="_51s1_">#REF!</definedName>
    <definedName name="_6_2005年8月取数查询_查询_交叉表" localSheetId="4">[8]人员职务!#REF!</definedName>
    <definedName name="_7_2005年8月取数查询_查询_交叉表" localSheetId="5">[8]人员职务!#REF!</definedName>
    <definedName name="_Order1" hidden="1">255</definedName>
    <definedName name="_Order2" hidden="1">255</definedName>
    <definedName name="_s1" localSheetId="4">#REF!</definedName>
    <definedName name="_s1" localSheetId="5">#REF!</definedName>
    <definedName name="_s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hidden="1">#REF!</definedName>
    <definedName name="_xlnm.Print_Area" localSheetId="4">'2022年全市社会保险基金收入预计执行情况表'!$A$1:$E$38</definedName>
    <definedName name="_xlnm.Print_Area" localSheetId="5">'2022年全市社会保险基金支出预计执行情况表'!$A$1:$E$23</definedName>
    <definedName name="_xlnm.Print_Area" localSheetId="1">市直2018年收入!$A$32:$D$81</definedName>
    <definedName name="_xlnm.Print_Area">#REF!</definedName>
    <definedName name="_xlnm.Print_Titles" localSheetId="4">'2022年全市社会保险基金收入预计执行情况表'!$1:$3</definedName>
    <definedName name="_xlnm.Print_Titles" localSheetId="5">'2022年全市社会保险基金支出预计执行情况表'!$1:$3</definedName>
    <definedName name="_xlnm.Print_Titles" localSheetId="6">市直2018年基本支出!$1:$3</definedName>
    <definedName name="_xlnm.Print_Titles" localSheetId="1">市直2018年收入!$1:$3</definedName>
    <definedName name="_xlnm.Print_Titles" localSheetId="7">市直2019年基本支出!$1:$3</definedName>
    <definedName name="表三1">[7]人员职务!#REF!</definedName>
    <definedName name="表十六">#REF!</definedName>
    <definedName name="地区名称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生产日期" localSheetId="4">#REF!</definedName>
    <definedName name="生产日期" localSheetId="5">#REF!</definedName>
    <definedName name="生产日期" localSheetId="6">#REF!</definedName>
    <definedName name="生产日期" localSheetId="7">#REF!</definedName>
    <definedName name="生产日期">#REF!</definedName>
    <definedName name="十六">[2]人员职务!#REF!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328" authorId="0">
      <text>
        <r>
          <rPr>
            <sz val="9"/>
            <rFont val="宋体"/>
            <charset val="134"/>
          </rPr>
          <t>Administrator:
加92546</t>
        </r>
      </text>
    </comment>
    <comment ref="C348" authorId="0">
      <text>
        <r>
          <rPr>
            <sz val="9"/>
            <rFont val="宋体"/>
            <charset val="134"/>
          </rPr>
          <t>Administrator:
减92546</t>
        </r>
      </text>
    </comment>
  </commentList>
</comments>
</file>

<file path=xl/sharedStrings.xml><?xml version="1.0" encoding="utf-8"?>
<sst xmlns="http://schemas.openxmlformats.org/spreadsheetml/2006/main" count="1206">
  <si>
    <t>ERRANGE_O=</t>
  </si>
  <si>
    <t>A1:D36</t>
  </si>
  <si>
    <t>ERLINESTART_O=</t>
  </si>
  <si>
    <t>ERCOLUMNSTART_O=</t>
  </si>
  <si>
    <t>ERLINEEND_O=</t>
  </si>
  <si>
    <t>ERCOLUMNEND_O=</t>
  </si>
  <si>
    <t>2018年市本级一般公共预算收入预计执行情况表</t>
  </si>
  <si>
    <t>表二</t>
  </si>
  <si>
    <t>单位：万元</t>
  </si>
  <si>
    <t>项        目</t>
  </si>
  <si>
    <t>预算数</t>
  </si>
  <si>
    <t>预计完成数</t>
  </si>
  <si>
    <t>占预算数
%</t>
  </si>
  <si>
    <t>一、市本级一般公共预算收入</t>
  </si>
  <si>
    <t xml:space="preserve">  （一）税收收入</t>
  </si>
  <si>
    <t xml:space="preserve">     国内增值税</t>
  </si>
  <si>
    <t xml:space="preserve">     改征增值税、营业税</t>
  </si>
  <si>
    <t xml:space="preserve">     企业所得税</t>
  </si>
  <si>
    <t xml:space="preserve">     个人所得税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</si>
  <si>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</si>
  <si>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</si>
  <si>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</si>
  <si>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</si>
  <si>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</si>
  <si>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</si>
  <si>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</si>
  <si>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</si>
  <si>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</si>
  <si>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</si>
  <si>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环境保护收入</t>
  </si>
  <si>
    <t xml:space="preserve">     其他税收收入</t>
  </si>
  <si>
    <t xml:space="preserve">  （二）非税收入</t>
  </si>
  <si>
    <t xml:space="preserve">     专项收入</t>
  </si>
  <si>
    <t xml:space="preserve">     行政事业性收费收入</t>
  </si>
  <si>
    <t xml:space="preserve">     罚没收入</t>
  </si>
  <si>
    <t xml:space="preserve">     国有资本经营收入</t>
  </si>
  <si>
    <t xml:space="preserve">     国有资源（资产）有偿使用收入</t>
  </si>
  <si>
    <t xml:space="preserve">     捐赠收入</t>
  </si>
  <si>
    <t xml:space="preserve">     政府住房基金收入</t>
  </si>
  <si>
    <t xml:space="preserve">     其他收入</t>
  </si>
  <si>
    <t xml:space="preserve"> </t>
  </si>
  <si>
    <t>二、转移性收入</t>
  </si>
  <si>
    <t xml:space="preserve">  （一）返还性收入</t>
  </si>
  <si>
    <t xml:space="preserve">   1．增值税税收返还收入</t>
  </si>
  <si>
    <t xml:space="preserve">   2．消费税税收返还收入</t>
  </si>
  <si>
    <t xml:space="preserve">   3.营改增税收返还收入</t>
  </si>
  <si>
    <t xml:space="preserve">   4.财政体制调整核定返还基数</t>
  </si>
  <si>
    <t xml:space="preserve">   5.总分机构企业所得税基础调整</t>
  </si>
  <si>
    <t xml:space="preserve">   6.成品油价格与税费改革返还基数</t>
  </si>
  <si>
    <t xml:space="preserve">  （二）一般性转移支付收入</t>
  </si>
  <si>
    <t xml:space="preserve">   1.均衡性转移支付收入</t>
  </si>
  <si>
    <t xml:space="preserve">   2.革命老区转移支付补助收入</t>
  </si>
  <si>
    <t xml:space="preserve">   3.重点生态功能区转移支付收入</t>
  </si>
  <si>
    <t xml:space="preserve">   4.县级基本财力保障奖补收入</t>
  </si>
  <si>
    <t xml:space="preserve">   5.结算补助收入</t>
  </si>
  <si>
    <t xml:space="preserve">   6.成品油价格和税改补助收入</t>
  </si>
  <si>
    <t xml:space="preserve">   7．基层公检法司转移支付收入</t>
  </si>
  <si>
    <t xml:space="preserve">   8.基本养老金转移支付收入</t>
  </si>
  <si>
    <t xml:space="preserve">   9.城乡居民医疗保险转移支付</t>
  </si>
  <si>
    <t xml:space="preserve">   10.产粮油大县奖励资金</t>
  </si>
  <si>
    <t xml:space="preserve">   11.体制补助</t>
  </si>
  <si>
    <t xml:space="preserve">   12.其他一般性转移支付</t>
  </si>
  <si>
    <t xml:space="preserve">  （三）专项转移支付收入</t>
  </si>
  <si>
    <t xml:space="preserve">    一般公共服务 </t>
  </si>
  <si>
    <t xml:space="preserve">    国防支出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</si>
  <si>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</si>
  <si>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</si>
  <si>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</si>
  <si>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</si>
  <si>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</si>
  <si>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</t>
  </si>
  <si>
    <t xml:space="preserve">    节能环保 </t>
  </si>
  <si>
    <t xml:space="preserve">    城乡社区</t>
  </si>
  <si>
    <t xml:space="preserve">    农林水 </t>
  </si>
  <si>
    <t xml:space="preserve">    交通运输 </t>
  </si>
  <si>
    <t xml:space="preserve">    资源勘探电力信息等</t>
  </si>
  <si>
    <t xml:space="preserve">    商业服务业等 </t>
  </si>
  <si>
    <t xml:space="preserve">    国土海洋气象等</t>
  </si>
  <si>
    <t xml:space="preserve">    住房保障</t>
  </si>
  <si>
    <t xml:space="preserve">    粮油物资储备</t>
  </si>
  <si>
    <t xml:space="preserve">    其他</t>
  </si>
  <si>
    <t xml:space="preserve">  （四）上解收入</t>
  </si>
  <si>
    <t xml:space="preserve">   1．共享税收上解</t>
  </si>
  <si>
    <t xml:space="preserve">   2．共享教育费附加上解</t>
  </si>
  <si>
    <t xml:space="preserve">  （五）上年结转结余</t>
  </si>
  <si>
    <t xml:space="preserve">  （六）调入资金</t>
  </si>
  <si>
    <t xml:space="preserve">  （七）动用预算稳定调节基金</t>
  </si>
  <si>
    <t>三、地方政府债务收入（一般债券）</t>
  </si>
  <si>
    <t/>
  </si>
  <si>
    <t xml:space="preserve">    收    入    合    计</t>
  </si>
  <si>
    <t>2018年市本级一般公共预算支出预算表</t>
  </si>
  <si>
    <t>表四</t>
  </si>
  <si>
    <t>市直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</si>
  <si>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</si>
  <si>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一、市本级一般公共预算支出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</si>
  <si>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（一）一般公共服务支出</t>
    </r>
  </si>
  <si>
    <t xml:space="preserve">    人大事务</t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</si>
  <si>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行政运行</t>
    </r>
  </si>
  <si>
    <t xml:space="preserve">       一般行政管理事务</t>
  </si>
  <si>
    <t xml:space="preserve">       机关服务</t>
  </si>
  <si>
    <t xml:space="preserve">       人大会议</t>
  </si>
  <si>
    <t xml:space="preserve">       人大立法</t>
  </si>
  <si>
    <t xml:space="preserve">       人大监督</t>
  </si>
  <si>
    <t xml:space="preserve">       人大代表履职能力提升</t>
  </si>
  <si>
    <t xml:space="preserve">       代表培训</t>
  </si>
  <si>
    <t xml:space="preserve">       代表工作</t>
  </si>
  <si>
    <t xml:space="preserve">       人大信访工作</t>
  </si>
  <si>
    <t xml:space="preserve">       事业运行</t>
  </si>
  <si>
    <t xml:space="preserve">       其他人大事务支出</t>
  </si>
  <si>
    <t xml:space="preserve">     政协事务</t>
  </si>
  <si>
    <t xml:space="preserve">       行政运行</t>
  </si>
  <si>
    <t xml:space="preserve">       政协会议</t>
  </si>
  <si>
    <t xml:space="preserve">       委员视察</t>
  </si>
  <si>
    <t xml:space="preserve">       参政议政</t>
  </si>
  <si>
    <t xml:space="preserve">       其他政协事务支出</t>
  </si>
  <si>
    <t xml:space="preserve">     政府办公厅及相关机构事务</t>
  </si>
  <si>
    <t xml:space="preserve">       专项服务</t>
  </si>
  <si>
    <t xml:space="preserve">       专项业务活动</t>
  </si>
  <si>
    <t xml:space="preserve">       政务公开审批</t>
  </si>
  <si>
    <t xml:space="preserve">       法制建设</t>
  </si>
  <si>
    <t xml:space="preserve">       信访事务</t>
  </si>
  <si>
    <t xml:space="preserve">       参事事务</t>
  </si>
  <si>
    <t xml:space="preserve">       其他政府办公厅及相关机构事务支出</t>
  </si>
  <si>
    <t xml:space="preserve">     发展与改革事务</t>
  </si>
  <si>
    <t xml:space="preserve">       战略规划与实施</t>
  </si>
  <si>
    <t xml:space="preserve">       日常经济运行调节</t>
  </si>
  <si>
    <t xml:space="preserve">       社会事业发展规划</t>
  </si>
  <si>
    <t xml:space="preserve">       经济体制改革研究</t>
  </si>
  <si>
    <t xml:space="preserve">       物价管理</t>
  </si>
  <si>
    <t xml:space="preserve">       应对气候变化管理事务</t>
  </si>
  <si>
    <t xml:space="preserve">       其他发展与改革事务支出</t>
  </si>
  <si>
    <t xml:space="preserve">     统计信息事务</t>
  </si>
  <si>
    <t xml:space="preserve">       信息事务</t>
  </si>
  <si>
    <t xml:space="preserve">       专项统计业务</t>
  </si>
  <si>
    <t xml:space="preserve">       统计管理</t>
  </si>
  <si>
    <t xml:space="preserve">       专项普查活动</t>
  </si>
  <si>
    <t xml:space="preserve">       统计抽样调查</t>
  </si>
  <si>
    <t xml:space="preserve">       其他统计信息事务支出</t>
  </si>
  <si>
    <t xml:space="preserve">     财政事务</t>
  </si>
  <si>
    <t xml:space="preserve">       预算改革业务</t>
  </si>
  <si>
    <t xml:space="preserve">       财政国库业务</t>
  </si>
  <si>
    <t xml:space="preserve">       财政监察</t>
  </si>
  <si>
    <t xml:space="preserve">       信息化建设</t>
  </si>
  <si>
    <t xml:space="preserve">       财政委托业务支出</t>
  </si>
  <si>
    <t xml:space="preserve">       其他财政事务支出</t>
  </si>
  <si>
    <t xml:space="preserve">     税收事务</t>
  </si>
  <si>
    <t xml:space="preserve">       税务办案</t>
  </si>
  <si>
    <t xml:space="preserve">       税务登记证及发票管理</t>
  </si>
  <si>
    <t xml:space="preserve">       代扣代收代征税款手续费</t>
  </si>
  <si>
    <t xml:space="preserve">       税务宣传</t>
  </si>
  <si>
    <t xml:space="preserve">       协税护税</t>
  </si>
  <si>
    <t xml:space="preserve">       其他税收事务支出</t>
  </si>
  <si>
    <t xml:space="preserve">     审计事务</t>
  </si>
  <si>
    <t xml:space="preserve">       审计业务</t>
  </si>
  <si>
    <t xml:space="preserve">       审计管理</t>
  </si>
  <si>
    <t xml:space="preserve">       其他审计事务支出</t>
  </si>
  <si>
    <t xml:space="preserve">     海关事务</t>
  </si>
  <si>
    <t xml:space="preserve">       收费业务</t>
  </si>
  <si>
    <t xml:space="preserve">       缉私办案</t>
  </si>
  <si>
    <t xml:space="preserve">       口岸电子执法系统建设与维护</t>
  </si>
  <si>
    <t xml:space="preserve">       其他海关事务支出</t>
  </si>
  <si>
    <t xml:space="preserve">     人力资源事务</t>
  </si>
  <si>
    <t xml:space="preserve">       政府特殊津贴</t>
  </si>
  <si>
    <t xml:space="preserve">       资助留学回国人员</t>
  </si>
  <si>
    <t xml:space="preserve">       军队转业干部安置</t>
  </si>
  <si>
    <t xml:space="preserve">       博士后日常经费</t>
  </si>
  <si>
    <t xml:space="preserve">       引进人才费用</t>
  </si>
  <si>
    <t xml:space="preserve">       公务员考核</t>
  </si>
  <si>
    <t xml:space="preserve">       公务员培训</t>
  </si>
  <si>
    <t xml:space="preserve">       公务员招考</t>
  </si>
  <si>
    <t xml:space="preserve">       公务员综合管理</t>
  </si>
  <si>
    <t xml:space="preserve">       其他人事事务支出</t>
  </si>
  <si>
    <t xml:space="preserve">     商贸事务</t>
  </si>
  <si>
    <t xml:space="preserve">       对外贸易管理</t>
  </si>
  <si>
    <t xml:space="preserve">       国际经济合作</t>
  </si>
  <si>
    <t xml:space="preserve">       外资管理</t>
  </si>
  <si>
    <t xml:space="preserve">       国内贸易管理</t>
  </si>
  <si>
    <t xml:space="preserve">       招商引资</t>
  </si>
  <si>
    <t xml:space="preserve">       其他商贸事务支出</t>
  </si>
  <si>
    <t xml:space="preserve">     知识产权事务</t>
  </si>
  <si>
    <t xml:space="preserve">       专利审批</t>
  </si>
  <si>
    <t xml:space="preserve">       国家知识产权战略</t>
  </si>
  <si>
    <t xml:space="preserve">       专利试点和产业化推进</t>
  </si>
  <si>
    <t xml:space="preserve">       专利执法</t>
  </si>
  <si>
    <t xml:space="preserve">       国际组织专项活动</t>
  </si>
  <si>
    <t xml:space="preserve">       知识产权宏观管理</t>
  </si>
  <si>
    <t xml:space="preserve">       其他知识产权事务支出</t>
  </si>
  <si>
    <t xml:space="preserve">     工商行政管理事务</t>
  </si>
  <si>
    <t xml:space="preserve">       工商行政管理专项</t>
  </si>
  <si>
    <t xml:space="preserve">       执法办案专项</t>
  </si>
  <si>
    <t xml:space="preserve">       消费者权益保护</t>
  </si>
  <si>
    <t xml:space="preserve">       其他工商行政管理事务支出</t>
  </si>
  <si>
    <t xml:space="preserve">     质量技术监督与检验检疫事务</t>
  </si>
  <si>
    <t xml:space="preserve">       出入境检验检疫行政执法和业务管理</t>
  </si>
  <si>
    <t xml:space="preserve">       出入境检验检疫技术支持</t>
  </si>
  <si>
    <t xml:space="preserve">       质量技术监督行政执法及业务管理</t>
  </si>
  <si>
    <t xml:space="preserve">       质量技术监督技术支持</t>
  </si>
  <si>
    <t xml:space="preserve">       认证认可监督管理</t>
  </si>
  <si>
    <t xml:space="preserve">       标准化管理</t>
  </si>
  <si>
    <t xml:space="preserve">       其他质量技术监督与检验检疫事务支出</t>
  </si>
  <si>
    <t xml:space="preserve">     民族事务</t>
  </si>
  <si>
    <t xml:space="preserve">       民族工作专项</t>
  </si>
  <si>
    <t xml:space="preserve">       其他民族事务支出</t>
  </si>
  <si>
    <t xml:space="preserve">     宗教事务</t>
  </si>
  <si>
    <t xml:space="preserve">       宗教工作专项</t>
  </si>
  <si>
    <t xml:space="preserve">       其他宗教事务支出</t>
  </si>
  <si>
    <t xml:space="preserve">     港澳台事务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</si>
  <si>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行政运行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</si>
  <si>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一般行政管理事务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</si>
  <si>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台湾事务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</si>
  <si>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华侨事务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</si>
  <si>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其他港澳台侨事务支出 </t>
    </r>
  </si>
  <si>
    <t xml:space="preserve">     档案事务</t>
  </si>
  <si>
    <t xml:space="preserve">       档案馆</t>
  </si>
  <si>
    <t xml:space="preserve">       其他档案事务支出</t>
  </si>
  <si>
    <t xml:space="preserve">     民主党派及工商联事务</t>
  </si>
  <si>
    <t xml:space="preserve">       其他民主党派及工商联事务支出</t>
  </si>
  <si>
    <t xml:space="preserve">     群众团体事务</t>
  </si>
  <si>
    <t xml:space="preserve">       厂务公开</t>
  </si>
  <si>
    <t xml:space="preserve">       工会疗养休养</t>
  </si>
  <si>
    <t xml:space="preserve">       其他群众团体事务支出</t>
  </si>
  <si>
    <t xml:space="preserve">     纪检监察事物</t>
  </si>
  <si>
    <t xml:space="preserve">       大案要案查处</t>
  </si>
  <si>
    <t xml:space="preserve">       派驻派出机构</t>
  </si>
  <si>
    <t xml:space="preserve">       中央巡视</t>
  </si>
  <si>
    <t xml:space="preserve">       其他纪检监察事物支出</t>
  </si>
  <si>
    <t xml:space="preserve">     党委办公厅（室）及相关机构事物</t>
  </si>
  <si>
    <t xml:space="preserve">       专项业务</t>
  </si>
  <si>
    <t xml:space="preserve">       其他党委办公厅（室）及机关机构事物支出</t>
  </si>
  <si>
    <t xml:space="preserve">     组织事物</t>
  </si>
  <si>
    <t xml:space="preserve">       其他组织事物支出</t>
  </si>
  <si>
    <t xml:space="preserve">     宣传事务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</si>
  <si>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事业运行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</si>
  <si>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其他宣传事务支出 </t>
    </r>
  </si>
  <si>
    <t xml:space="preserve">     统战事务</t>
  </si>
  <si>
    <t xml:space="preserve">       行政运行 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</si>
  <si>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其他统战事务支出 </t>
    </r>
  </si>
  <si>
    <t xml:space="preserve">     其他共产党事务支出 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</si>
  <si>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其他共产党事务支出 </t>
    </r>
  </si>
  <si>
    <t xml:space="preserve">     对外联络事物</t>
  </si>
  <si>
    <t xml:space="preserve">       其他对外联络事物支出</t>
  </si>
  <si>
    <t xml:space="preserve">     其他一般公共服务支出</t>
  </si>
  <si>
    <t xml:space="preserve">       国家赔偿费用支持</t>
  </si>
  <si>
    <t xml:space="preserve">       其他一般公共服务支出</t>
  </si>
  <si>
    <t xml:space="preserve">  （二）公共安全</t>
  </si>
  <si>
    <t xml:space="preserve">  （三）教育</t>
  </si>
  <si>
    <t xml:space="preserve">     教育管理事务</t>
  </si>
  <si>
    <t xml:space="preserve">       其他教育管理事务支出</t>
  </si>
  <si>
    <t xml:space="preserve">     普通教育</t>
  </si>
  <si>
    <t xml:space="preserve">       学前教育</t>
  </si>
  <si>
    <t xml:space="preserve">       小学教育</t>
  </si>
  <si>
    <t xml:space="preserve">       初中教育</t>
  </si>
  <si>
    <t xml:space="preserve">       高中教育</t>
  </si>
  <si>
    <t xml:space="preserve">       高等教育</t>
  </si>
  <si>
    <t xml:space="preserve">       化解农村义务教育债务支出</t>
  </si>
  <si>
    <t xml:space="preserve">       化解普通高中债务支出</t>
  </si>
  <si>
    <t xml:space="preserve">       其他普通教育支出</t>
  </si>
  <si>
    <t xml:space="preserve">     职业教育</t>
  </si>
  <si>
    <t xml:space="preserve">       初等职业教育</t>
  </si>
  <si>
    <t xml:space="preserve">       中专教育</t>
  </si>
  <si>
    <t xml:space="preserve">       技校教育</t>
  </si>
  <si>
    <t xml:space="preserve">       职业高中教育</t>
  </si>
  <si>
    <t xml:space="preserve">       高等职业教育</t>
  </si>
  <si>
    <t xml:space="preserve">       其他职业教育支出</t>
  </si>
  <si>
    <t xml:space="preserve">     成人教育</t>
  </si>
  <si>
    <t xml:space="preserve">       成人初等教育</t>
  </si>
  <si>
    <t xml:space="preserve">       成人中等教育</t>
  </si>
  <si>
    <t xml:space="preserve">       成人高等教育</t>
  </si>
  <si>
    <t xml:space="preserve">       成人广播电视教育</t>
  </si>
  <si>
    <t xml:space="preserve">       其他成人教育支出</t>
  </si>
  <si>
    <t xml:space="preserve">     广播电视教育</t>
  </si>
  <si>
    <t xml:space="preserve">       广播电视学校</t>
  </si>
  <si>
    <t xml:space="preserve">       教育电视台</t>
  </si>
  <si>
    <t xml:space="preserve">       其他广播电视教育支出</t>
  </si>
  <si>
    <t xml:space="preserve">     留学教育</t>
  </si>
  <si>
    <t xml:space="preserve">       出国留学教育</t>
  </si>
  <si>
    <t xml:space="preserve">       来华留学教育</t>
  </si>
  <si>
    <t xml:space="preserve">       其他留学教育支出</t>
  </si>
  <si>
    <t xml:space="preserve">     特殊教育</t>
  </si>
  <si>
    <t xml:space="preserve">       特殊学校教育</t>
  </si>
  <si>
    <t xml:space="preserve">       工读学校教育</t>
  </si>
  <si>
    <t xml:space="preserve">       其他特殊教育支出</t>
  </si>
  <si>
    <t xml:space="preserve">     教师进修及干部继续教育</t>
  </si>
  <si>
    <t xml:space="preserve">       教师进修</t>
  </si>
  <si>
    <t xml:space="preserve">       干部教育</t>
  </si>
  <si>
    <t xml:space="preserve">       培训支出</t>
  </si>
  <si>
    <t xml:space="preserve">       退役士兵能力提升</t>
  </si>
  <si>
    <t xml:space="preserve">       其他教师进修及干部继续教育支出</t>
  </si>
  <si>
    <t xml:space="preserve">     教育费附加安排的支出</t>
  </si>
  <si>
    <t xml:space="preserve">       农村中小学校舍建设</t>
  </si>
  <si>
    <t xml:space="preserve">       农村中小学教学设施</t>
  </si>
  <si>
    <t xml:space="preserve">       城市中小学校舍建设</t>
  </si>
  <si>
    <t xml:space="preserve">       城市中小学教学设施</t>
  </si>
  <si>
    <t xml:space="preserve">       中等职业学校教学设施</t>
  </si>
  <si>
    <t xml:space="preserve">       其他教育费附加安排的支出</t>
  </si>
  <si>
    <t xml:space="preserve">     其他教育支出</t>
  </si>
  <si>
    <t xml:space="preserve">       其他教育支出</t>
  </si>
  <si>
    <t xml:space="preserve">  （四）科学技术</t>
  </si>
  <si>
    <t xml:space="preserve">     科学技术管理事务</t>
  </si>
  <si>
    <t xml:space="preserve">       其他科学技术管理事务支出</t>
  </si>
  <si>
    <t xml:space="preserve">     基础研究</t>
  </si>
  <si>
    <t xml:space="preserve">       机构运行</t>
  </si>
  <si>
    <t xml:space="preserve">       重点基础研究规划</t>
  </si>
  <si>
    <t xml:space="preserve">       自然科学基金</t>
  </si>
  <si>
    <t xml:space="preserve">       重点实验室及相关设施</t>
  </si>
  <si>
    <t xml:space="preserve">       重大科学工程</t>
  </si>
  <si>
    <t xml:space="preserve">       专项基础科研</t>
  </si>
  <si>
    <t xml:space="preserve">       专项技术基础</t>
  </si>
  <si>
    <t xml:space="preserve">       其他基础研究支出</t>
  </si>
  <si>
    <t xml:space="preserve">     应用研究</t>
  </si>
  <si>
    <t xml:space="preserve">       社会公益研究</t>
  </si>
  <si>
    <t xml:space="preserve">       高技术研究</t>
  </si>
  <si>
    <t xml:space="preserve">       专项科研试制</t>
  </si>
  <si>
    <t xml:space="preserve">       其他应用研究支出</t>
  </si>
  <si>
    <t xml:space="preserve">     技术研究与开发</t>
  </si>
  <si>
    <t xml:space="preserve">       应用技术研究与开发</t>
  </si>
  <si>
    <t xml:space="preserve">       产业技术研究与开发</t>
  </si>
  <si>
    <t xml:space="preserve">       科技成果转化与扩散</t>
  </si>
  <si>
    <t xml:space="preserve">       其他技术研究与开发支出</t>
  </si>
  <si>
    <t xml:space="preserve">     科技条件与服务</t>
  </si>
  <si>
    <t xml:space="preserve">       技术创新服务体系</t>
  </si>
  <si>
    <t xml:space="preserve">       科技条件专项</t>
  </si>
  <si>
    <t xml:space="preserve">       其他科技条件与服务支出</t>
  </si>
  <si>
    <t xml:space="preserve">     社会科学</t>
  </si>
  <si>
    <t xml:space="preserve">       社会科学研究机构</t>
  </si>
  <si>
    <t xml:space="preserve">       社会科学研究</t>
  </si>
  <si>
    <t xml:space="preserve">       社科基金支出</t>
  </si>
  <si>
    <t xml:space="preserve">       其他社会科学支出</t>
  </si>
  <si>
    <t xml:space="preserve">     科学技术普及</t>
  </si>
  <si>
    <t xml:space="preserve">       科普活动</t>
  </si>
  <si>
    <t xml:space="preserve">       青少年科技活动</t>
  </si>
  <si>
    <t xml:space="preserve">       学术交流活动</t>
  </si>
  <si>
    <t xml:space="preserve">       科技馆站</t>
  </si>
  <si>
    <t xml:space="preserve">       其他科学技术普及支出</t>
  </si>
  <si>
    <t xml:space="preserve">     科技交流与合作</t>
  </si>
  <si>
    <t xml:space="preserve">       国际交流与合作</t>
  </si>
  <si>
    <t xml:space="preserve">       重大科技合作项目</t>
  </si>
  <si>
    <t xml:space="preserve">       其他科技交流与合作支出</t>
  </si>
  <si>
    <t xml:space="preserve">     科技重大专项</t>
  </si>
  <si>
    <t xml:space="preserve">       科技重大专项</t>
  </si>
  <si>
    <t xml:space="preserve">       重点研发计划</t>
  </si>
  <si>
    <t xml:space="preserve">     其他科学技术支出</t>
  </si>
  <si>
    <t xml:space="preserve">       科技奖励</t>
  </si>
  <si>
    <t xml:space="preserve">       核应急</t>
  </si>
  <si>
    <t xml:space="preserve">       转制科研机构</t>
  </si>
  <si>
    <t xml:space="preserve">       其他科学技术支出</t>
  </si>
  <si>
    <t xml:space="preserve">  （五）文化体育与传媒</t>
  </si>
  <si>
    <t xml:space="preserve">     文化</t>
  </si>
  <si>
    <t xml:space="preserve">       图书馆</t>
  </si>
  <si>
    <t xml:space="preserve">       文化展示及纪念机构</t>
  </si>
  <si>
    <t xml:space="preserve">       艺术表演场所</t>
  </si>
  <si>
    <t xml:space="preserve">       艺术表演团体</t>
  </si>
  <si>
    <t xml:space="preserve">       文化活动</t>
  </si>
  <si>
    <t xml:space="preserve">       群众文化</t>
  </si>
  <si>
    <t xml:space="preserve">       文化交流与合作</t>
  </si>
  <si>
    <t xml:space="preserve">       文化创作与保护</t>
  </si>
  <si>
    <t xml:space="preserve">       文化市场管理</t>
  </si>
  <si>
    <t xml:space="preserve">       其他文化支出</t>
  </si>
  <si>
    <t xml:space="preserve">     文物</t>
  </si>
  <si>
    <t xml:space="preserve">       文物保护</t>
  </si>
  <si>
    <t xml:space="preserve">       博物馆</t>
  </si>
  <si>
    <t xml:space="preserve">       历史名城与古迹</t>
  </si>
  <si>
    <t xml:space="preserve">       其他文物支出</t>
  </si>
  <si>
    <t xml:space="preserve">     体育</t>
  </si>
  <si>
    <t xml:space="preserve">       运动项目管理</t>
  </si>
  <si>
    <t xml:space="preserve">       体育竞赛</t>
  </si>
  <si>
    <t xml:space="preserve">       体育训练</t>
  </si>
  <si>
    <t xml:space="preserve">       体育场馆</t>
  </si>
  <si>
    <t xml:space="preserve">       群众体育</t>
  </si>
  <si>
    <t xml:space="preserve">       体育交流与合作</t>
  </si>
  <si>
    <t xml:space="preserve">       其他体育支出</t>
  </si>
  <si>
    <t xml:space="preserve">     新闻出版广播影视</t>
  </si>
  <si>
    <t xml:space="preserve">       广播</t>
  </si>
  <si>
    <t xml:space="preserve">       电视</t>
  </si>
  <si>
    <t xml:space="preserve">       电影</t>
  </si>
  <si>
    <t xml:space="preserve">       新闻通讯</t>
  </si>
  <si>
    <t xml:space="preserve">       出版发行</t>
  </si>
  <si>
    <t xml:space="preserve">       版权管理</t>
  </si>
  <si>
    <t xml:space="preserve">       其他新闻出版广播影视支出</t>
  </si>
  <si>
    <t xml:space="preserve">     其他文化体育与传媒支出</t>
  </si>
  <si>
    <t xml:space="preserve">       宣传文化发展专项支出</t>
  </si>
  <si>
    <t xml:space="preserve">       文化产业发展专项支出</t>
  </si>
  <si>
    <t xml:space="preserve">       其他文化体育与传媒支出</t>
  </si>
  <si>
    <t xml:space="preserve">  （六）社会保障和就业</t>
  </si>
  <si>
    <t xml:space="preserve">     人力资源和社会保障管理事务</t>
  </si>
  <si>
    <t xml:space="preserve">       综合业务管理</t>
  </si>
  <si>
    <t xml:space="preserve">       劳动保障监察</t>
  </si>
  <si>
    <t xml:space="preserve">       就业管理事务</t>
  </si>
  <si>
    <t xml:space="preserve">       社会保险业务管理事务</t>
  </si>
  <si>
    <t xml:space="preserve">       社会保险经办机构</t>
  </si>
  <si>
    <t xml:space="preserve">       劳动关系和维权</t>
  </si>
  <si>
    <t xml:space="preserve">       公共就业服务和职业技能鉴定机构</t>
  </si>
  <si>
    <t xml:space="preserve">       劳动人事争议调解仲裁</t>
  </si>
  <si>
    <t xml:space="preserve">       其他人力资源和社会保障管理事务支出</t>
  </si>
  <si>
    <t xml:space="preserve">     民政管理事务</t>
  </si>
  <si>
    <t xml:space="preserve">       拥军优属</t>
  </si>
  <si>
    <t xml:space="preserve">       老龄事务</t>
  </si>
  <si>
    <t xml:space="preserve">       民间组织管理</t>
  </si>
  <si>
    <t xml:space="preserve">       行政区划和地名管理</t>
  </si>
  <si>
    <t xml:space="preserve">       基层政权和社区建设</t>
  </si>
  <si>
    <t xml:space="preserve">       部队供应</t>
  </si>
  <si>
    <t xml:space="preserve">       其他民政管理事务支出</t>
  </si>
  <si>
    <t xml:space="preserve">     财政对社会保险基金的补助</t>
  </si>
  <si>
    <t xml:space="preserve">       财政对基本养老保险基金的补助</t>
  </si>
  <si>
    <t xml:space="preserve">       财政对失业保险基金的补助</t>
  </si>
  <si>
    <t xml:space="preserve">       财政对基本医疗保险基金的补助</t>
  </si>
  <si>
    <t xml:space="preserve">       财政对工伤保险基金的补助</t>
  </si>
  <si>
    <t xml:space="preserve">       财政对生育保险基金的补助</t>
  </si>
  <si>
    <t xml:space="preserve">       财政对新型农村社会养老保险基金的补助</t>
  </si>
  <si>
    <t xml:space="preserve">       财政对城乡居民基本养老保险基金的补助</t>
  </si>
  <si>
    <t xml:space="preserve">       财政对其他社会保险基金的补助</t>
  </si>
  <si>
    <t xml:space="preserve">     行政事业单位离退休</t>
  </si>
  <si>
    <t xml:space="preserve">       归口管理的行政单位离退休</t>
  </si>
  <si>
    <t xml:space="preserve">       事业单位离退休</t>
  </si>
  <si>
    <t xml:space="preserve">       离退休人员管理机构</t>
  </si>
  <si>
    <t xml:space="preserve">       未归口管理的行政单位离退休</t>
  </si>
  <si>
    <t xml:space="preserve">       机关事业单位基本养老保险缴费支出</t>
  </si>
  <si>
    <t xml:space="preserve">       机关事业单位年金缴费支出</t>
  </si>
  <si>
    <t xml:space="preserve">       对机关事业单位基本养老保险基金的补助</t>
  </si>
  <si>
    <t xml:space="preserve">       其他行政事业单位离退休支出</t>
  </si>
  <si>
    <t xml:space="preserve">     企业改革补助</t>
  </si>
  <si>
    <t xml:space="preserve">       企业关闭破产补助</t>
  </si>
  <si>
    <t xml:space="preserve">       厂办大集体改革补助</t>
  </si>
  <si>
    <t xml:space="preserve">       其他企业改革发展补助</t>
  </si>
  <si>
    <t xml:space="preserve">     就业补助</t>
  </si>
  <si>
    <t xml:space="preserve">       扶持公共就业服务</t>
  </si>
  <si>
    <t xml:space="preserve">       就业创业服务补贴</t>
  </si>
  <si>
    <t xml:space="preserve">       职业培训补贴</t>
  </si>
  <si>
    <t xml:space="preserve">       社会保险补贴</t>
  </si>
  <si>
    <t xml:space="preserve">       公益性岗位补贴</t>
  </si>
  <si>
    <t xml:space="preserve">       职业技能鉴定补贴</t>
  </si>
  <si>
    <t xml:space="preserve">       特定就业政策支出</t>
  </si>
  <si>
    <t xml:space="preserve">       就业见习补贴</t>
  </si>
  <si>
    <t xml:space="preserve">       高技能人才培养补助</t>
  </si>
  <si>
    <t xml:space="preserve">       求职补贴</t>
  </si>
  <si>
    <t xml:space="preserve">       其他就业补助支出</t>
  </si>
  <si>
    <t xml:space="preserve">     抚恤</t>
  </si>
  <si>
    <t xml:space="preserve">       死亡抚恤</t>
  </si>
  <si>
    <t xml:space="preserve">       伤残抚恤</t>
  </si>
  <si>
    <t xml:space="preserve">       在乡复员、退伍军人生活补助</t>
  </si>
  <si>
    <t xml:space="preserve">       优抚事业单位支出</t>
  </si>
  <si>
    <t xml:space="preserve">       义务兵优待</t>
  </si>
  <si>
    <t xml:space="preserve">       农村籍退役士兵老年生活补助</t>
  </si>
  <si>
    <t xml:space="preserve">       其他优抚支出</t>
  </si>
  <si>
    <t xml:space="preserve">     退役安置</t>
  </si>
  <si>
    <t xml:space="preserve">       退役士兵安置</t>
  </si>
  <si>
    <t xml:space="preserve">       军队移交政府的离退休人员安置</t>
  </si>
  <si>
    <t xml:space="preserve">       军队移交政府离退休干部管理机构</t>
  </si>
  <si>
    <t xml:space="preserve">       退役士兵教育培训</t>
  </si>
  <si>
    <t xml:space="preserve">       其他退役安置支出</t>
  </si>
  <si>
    <t xml:space="preserve">     社会福利</t>
  </si>
  <si>
    <t xml:space="preserve">       儿童福利</t>
  </si>
  <si>
    <t xml:space="preserve">       老年福利</t>
  </si>
  <si>
    <t xml:space="preserve">       假肢矫形</t>
  </si>
  <si>
    <t xml:space="preserve">       殡葬</t>
  </si>
  <si>
    <t xml:space="preserve">       社会福利事业单位</t>
  </si>
  <si>
    <t xml:space="preserve">       其他社会福利支出</t>
  </si>
  <si>
    <t xml:space="preserve">     残疾人事业</t>
  </si>
  <si>
    <t xml:space="preserve">       残疾人康复</t>
  </si>
  <si>
    <t xml:space="preserve">       残疾人就业和扶贫</t>
  </si>
  <si>
    <t xml:space="preserve">       残疾人体育</t>
  </si>
  <si>
    <t xml:space="preserve">       残疾人生活和护理补贴</t>
  </si>
  <si>
    <t xml:space="preserve">       其他残疾人事业支出</t>
  </si>
  <si>
    <t xml:space="preserve">     自然灾害生活救助</t>
  </si>
  <si>
    <t xml:space="preserve">       中央自然灾害生活补助</t>
  </si>
  <si>
    <t xml:space="preserve">       地方自然灾害生活补助</t>
  </si>
  <si>
    <t xml:space="preserve">       自然灾害灾后重建补助</t>
  </si>
  <si>
    <t xml:space="preserve">       其他自然灾害生活救助支出</t>
  </si>
  <si>
    <t xml:space="preserve">     红十字事业</t>
  </si>
  <si>
    <t xml:space="preserve">       其他红十字事业支出</t>
  </si>
  <si>
    <t xml:space="preserve">     最低生活保障</t>
  </si>
  <si>
    <t xml:space="preserve">       城市最低生活保障金支出</t>
  </si>
  <si>
    <t xml:space="preserve">       农村最低生活保障金支出</t>
  </si>
  <si>
    <t xml:space="preserve">     临时救助</t>
  </si>
  <si>
    <t xml:space="preserve">       临时救助支出</t>
  </si>
  <si>
    <t xml:space="preserve">       流浪乞讨人员救助支出</t>
  </si>
  <si>
    <t xml:space="preserve">     特困人员救助供养</t>
  </si>
  <si>
    <t xml:space="preserve">       城市特困人员救助供养支出</t>
  </si>
  <si>
    <t xml:space="preserve">       农村特困人员救助供养支出</t>
  </si>
  <si>
    <t xml:space="preserve">     补充道路交通事故社会救助基金</t>
  </si>
  <si>
    <t xml:space="preserve">       交强险营业税补助基金支出</t>
  </si>
  <si>
    <t xml:space="preserve">       交强险罚款收入补助基金支出</t>
  </si>
  <si>
    <t xml:space="preserve">     其他生活救助</t>
  </si>
  <si>
    <t xml:space="preserve">       其他城市生活救助</t>
  </si>
  <si>
    <t xml:space="preserve">       其他农村生活救助</t>
  </si>
  <si>
    <t xml:space="preserve">     其他社会保障和就业支出</t>
  </si>
  <si>
    <t xml:space="preserve">       其他社会保障和就业支出</t>
  </si>
  <si>
    <t xml:space="preserve">  （七）医疗卫生与计划生育支出</t>
  </si>
  <si>
    <t xml:space="preserve">     医疗卫生与计划生育管理事务</t>
  </si>
  <si>
    <t xml:space="preserve">       其他医疗卫生与计划生育管理事务支出</t>
  </si>
  <si>
    <t xml:space="preserve">     公立医院</t>
  </si>
  <si>
    <t xml:space="preserve">       综合医院</t>
  </si>
  <si>
    <t xml:space="preserve">       中医医院</t>
  </si>
  <si>
    <t xml:space="preserve">       传染病医院</t>
  </si>
  <si>
    <t xml:space="preserve">       职业病防治医院</t>
  </si>
  <si>
    <t xml:space="preserve">       精神病医院</t>
  </si>
  <si>
    <t xml:space="preserve">       妇产医院</t>
  </si>
  <si>
    <t xml:space="preserve">       儿童医院</t>
  </si>
  <si>
    <t xml:space="preserve">       其他专科医院</t>
  </si>
  <si>
    <t xml:space="preserve">       福利医院</t>
  </si>
  <si>
    <t xml:space="preserve">       行业医院</t>
  </si>
  <si>
    <t xml:space="preserve">       处理医疗欠费</t>
  </si>
  <si>
    <t xml:space="preserve">       其他公立医院支出</t>
  </si>
  <si>
    <t xml:space="preserve">     基层医疗卫生机构</t>
  </si>
  <si>
    <t xml:space="preserve">       城市社区卫生机构</t>
  </si>
  <si>
    <t xml:space="preserve">       乡镇卫生院</t>
  </si>
  <si>
    <t xml:space="preserve">       其他基层医疗卫生机构支出</t>
  </si>
  <si>
    <t xml:space="preserve">     公共卫生</t>
  </si>
  <si>
    <t xml:space="preserve">       疾病预防控制机构</t>
  </si>
  <si>
    <t xml:space="preserve">       卫生监督机构</t>
  </si>
  <si>
    <t xml:space="preserve">       妇幼保健机构</t>
  </si>
  <si>
    <t xml:space="preserve">       精神卫生机构</t>
  </si>
  <si>
    <t xml:space="preserve">       应急救治机构</t>
  </si>
  <si>
    <t xml:space="preserve">       采供血机构</t>
  </si>
  <si>
    <t xml:space="preserve">       其他专业公共卫生机构</t>
  </si>
  <si>
    <t xml:space="preserve">       基本公共卫生服务</t>
  </si>
  <si>
    <t xml:space="preserve">       重大公共卫生专项</t>
  </si>
  <si>
    <t xml:space="preserve">       突发公共卫生事件应急处理</t>
  </si>
  <si>
    <t xml:space="preserve">       其他公共卫生支出</t>
  </si>
  <si>
    <t xml:space="preserve">     中医药</t>
  </si>
  <si>
    <t xml:space="preserve">       中医药专项</t>
  </si>
  <si>
    <t xml:space="preserve">       其他中医药支出</t>
  </si>
  <si>
    <t xml:space="preserve">     计划生育事务</t>
  </si>
  <si>
    <t xml:space="preserve">       计划生育机构</t>
  </si>
  <si>
    <t xml:space="preserve">       计划生育服务</t>
  </si>
  <si>
    <t xml:space="preserve">       其他计划生育事务支出</t>
  </si>
  <si>
    <t xml:space="preserve">     行政事业单位医疗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</si>
  <si>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行政单位医疗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</si>
  <si>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事业单位医疗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</si>
  <si>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公务员医疗补助 </t>
    </r>
  </si>
  <si>
    <t xml:space="preserve">       其他行政事业单位医疗支出 </t>
  </si>
  <si>
    <t xml:space="preserve">     食品和药品监督管理事务</t>
  </si>
  <si>
    <t xml:space="preserve">       药品事务</t>
  </si>
  <si>
    <t xml:space="preserve">       化妆品事务</t>
  </si>
  <si>
    <t xml:space="preserve">       医疗器械事务</t>
  </si>
  <si>
    <t xml:space="preserve">       食品安全事务</t>
  </si>
  <si>
    <t xml:space="preserve">       其他食品和药品监督管理事务支出</t>
  </si>
  <si>
    <t xml:space="preserve">     财政对基本医疗保险基金的补助</t>
  </si>
  <si>
    <t xml:space="preserve">       财政对城镇职工基本医疗保险基金的补助</t>
  </si>
  <si>
    <t xml:space="preserve">       财政对城乡居民基本医疗保险基金的补助</t>
  </si>
  <si>
    <t xml:space="preserve">       财政对新型农村合作医疗基金的补助</t>
  </si>
  <si>
    <t xml:space="preserve">       财政对城镇居民基本医疗保险基金的补助</t>
  </si>
  <si>
    <t xml:space="preserve">       财政对其他基本医疗保险基金的补助</t>
  </si>
  <si>
    <t xml:space="preserve">     医疗救助</t>
  </si>
  <si>
    <t xml:space="preserve">       城乡医疗救助</t>
  </si>
  <si>
    <t xml:space="preserve">       疾病应急救助</t>
  </si>
  <si>
    <t xml:space="preserve">       其他医疗救助支出</t>
  </si>
  <si>
    <t xml:space="preserve">     优抚对象医疗</t>
  </si>
  <si>
    <t xml:space="preserve">       优抚对象医疗补助</t>
  </si>
  <si>
    <t xml:space="preserve">       其他优抚对象医疗支出</t>
  </si>
  <si>
    <t xml:space="preserve">     其他医疗卫生与计划生育支出</t>
  </si>
  <si>
    <t xml:space="preserve">       其他医疗卫生与计划生育支出</t>
  </si>
  <si>
    <t xml:space="preserve">  （八）节能环保</t>
  </si>
  <si>
    <t xml:space="preserve">     环境保护管理事务</t>
  </si>
  <si>
    <t xml:space="preserve">       环境保护宣传</t>
  </si>
  <si>
    <t xml:space="preserve">       环境保护法规、规划及标准</t>
  </si>
  <si>
    <t xml:space="preserve">       环境国际合作及履约</t>
  </si>
  <si>
    <t xml:space="preserve">       环境保护行政许可</t>
  </si>
  <si>
    <t xml:space="preserve">       其他环境保护管理事务支出</t>
  </si>
  <si>
    <t xml:space="preserve">     环境监测与监察</t>
  </si>
  <si>
    <t xml:space="preserve">       建设项目环评审查与监督</t>
  </si>
  <si>
    <t xml:space="preserve">       核与辐射安全监督</t>
  </si>
  <si>
    <t xml:space="preserve">       其他环境监测与监察支出</t>
  </si>
  <si>
    <t xml:space="preserve">     污染防治</t>
  </si>
  <si>
    <t xml:space="preserve">       大气</t>
  </si>
  <si>
    <t xml:space="preserve">       水体</t>
  </si>
  <si>
    <t xml:space="preserve">       噪声</t>
  </si>
  <si>
    <t xml:space="preserve">       固体废弃物与化学品</t>
  </si>
  <si>
    <t xml:space="preserve">       放射源和放射性废物监管</t>
  </si>
  <si>
    <t xml:space="preserve">       辐射</t>
  </si>
  <si>
    <t xml:space="preserve">       排污费安排的支出</t>
  </si>
  <si>
    <t xml:space="preserve">       其他污染防治支出</t>
  </si>
  <si>
    <t xml:space="preserve">     自然生态保护</t>
  </si>
  <si>
    <t xml:space="preserve">       生态保护</t>
  </si>
  <si>
    <t xml:space="preserve">       农村环境保护</t>
  </si>
  <si>
    <t xml:space="preserve">       自然保护区</t>
  </si>
  <si>
    <t xml:space="preserve">       生物及物种资源保护</t>
  </si>
  <si>
    <t xml:space="preserve">       其他自然生态保护支出</t>
  </si>
  <si>
    <t xml:space="preserve">     天然林保护</t>
  </si>
  <si>
    <t xml:space="preserve">       森林管护</t>
  </si>
  <si>
    <t xml:space="preserve">       社会保险补助</t>
  </si>
  <si>
    <t xml:space="preserve">       政策性社会性支出补助</t>
  </si>
  <si>
    <t xml:space="preserve">       天然林保护工程建设</t>
  </si>
  <si>
    <t xml:space="preserve">       其他天然林保护支出</t>
  </si>
  <si>
    <t xml:space="preserve">     退耕还林</t>
  </si>
  <si>
    <t xml:space="preserve">       退耕现金</t>
  </si>
  <si>
    <t xml:space="preserve">       退耕还林粮食折现补贴</t>
  </si>
  <si>
    <t xml:space="preserve">       退耕还林粮食费用补贴</t>
  </si>
  <si>
    <t xml:space="preserve">       退耕还林工程建设</t>
  </si>
  <si>
    <t xml:space="preserve">       其他退耕还林支出</t>
  </si>
  <si>
    <t xml:space="preserve">     风沙荒漠治理</t>
  </si>
  <si>
    <t xml:space="preserve">       京津风沙源治理工程建设</t>
  </si>
  <si>
    <t xml:space="preserve">       其他风沙荒漠治理支出</t>
  </si>
  <si>
    <t xml:space="preserve">     退牧还草</t>
  </si>
  <si>
    <t xml:space="preserve">       退牧还草工程建设</t>
  </si>
  <si>
    <t xml:space="preserve">       其他退牧还草支出</t>
  </si>
  <si>
    <t xml:space="preserve">     已垦草原退耕还草</t>
  </si>
  <si>
    <t xml:space="preserve">       已垦草原退耕还草</t>
  </si>
  <si>
    <t xml:space="preserve">     能源节约利用</t>
  </si>
  <si>
    <t xml:space="preserve">       能源节约利用</t>
  </si>
  <si>
    <t xml:space="preserve"> 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</si>
  <si>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</si>
  <si>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</si>
  <si>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</si>
  <si>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</si>
  <si>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</si>
  <si>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 可再生能源</t>
  </si>
  <si>
    <t xml:space="preserve">       可再生能源</t>
  </si>
  <si>
    <t xml:space="preserve">     循环经济</t>
  </si>
  <si>
    <t xml:space="preserve">       循环经济</t>
  </si>
  <si>
    <t xml:space="preserve">     能源管理事务</t>
  </si>
  <si>
    <t xml:space="preserve">       能源预测预警</t>
  </si>
  <si>
    <t xml:space="preserve">       能源战略规划与实施</t>
  </si>
  <si>
    <t xml:space="preserve">       能源科技装备</t>
  </si>
  <si>
    <t xml:space="preserve">       能源行业管理</t>
  </si>
  <si>
    <t xml:space="preserve">       能源管理</t>
  </si>
  <si>
    <t xml:space="preserve">       石油储备发展管理</t>
  </si>
  <si>
    <t xml:space="preserve">       能源调查</t>
  </si>
  <si>
    <t xml:space="preserve">     其他节能环保支出</t>
  </si>
  <si>
    <t xml:space="preserve">       其他节能环保支出</t>
  </si>
  <si>
    <t xml:space="preserve">  （九）城乡社区事务</t>
  </si>
  <si>
    <t xml:space="preserve">     城乡社区管理事务</t>
  </si>
  <si>
    <t xml:space="preserve">       城管执法</t>
  </si>
  <si>
    <t xml:space="preserve">       工程建设标准规范编制与监管</t>
  </si>
  <si>
    <t xml:space="preserve">       工程建设管理</t>
  </si>
  <si>
    <t xml:space="preserve">       市政公用行业市场监管</t>
  </si>
  <si>
    <t xml:space="preserve">       国家重点风景区规划与保护</t>
  </si>
  <si>
    <t xml:space="preserve">       住宅建设与房地产市场监管</t>
  </si>
  <si>
    <t xml:space="preserve">       执业资格注册、资质审查</t>
  </si>
  <si>
    <t xml:space="preserve">       其他城乡社区管理事务支出</t>
  </si>
  <si>
    <t xml:space="preserve">     城乡社区规划与管理</t>
  </si>
  <si>
    <t xml:space="preserve">       城乡社区规划与管理</t>
  </si>
  <si>
    <t xml:space="preserve">     城乡社区公共设施</t>
  </si>
  <si>
    <t xml:space="preserve">       小城镇基础设施建设</t>
  </si>
  <si>
    <t xml:space="preserve">       其他城乡社区公共设施支出</t>
  </si>
  <si>
    <t xml:space="preserve">     城乡社区环境卫生</t>
  </si>
  <si>
    <t xml:space="preserve">       城乡社区环境卫生</t>
  </si>
  <si>
    <t xml:space="preserve">     建设市场管理与监督</t>
  </si>
  <si>
    <t xml:space="preserve">       建设市场管理与监督</t>
  </si>
  <si>
    <t xml:space="preserve">     其他城乡社区事务支出</t>
  </si>
  <si>
    <t xml:space="preserve">       其他城乡社区事务支出</t>
  </si>
  <si>
    <t xml:space="preserve">  （十）农林水事务</t>
  </si>
  <si>
    <t xml:space="preserve">     农业</t>
  </si>
  <si>
    <t xml:space="preserve">       农垦运行</t>
  </si>
  <si>
    <t xml:space="preserve">       科技转化与推广服务</t>
  </si>
  <si>
    <t xml:space="preserve">       病虫害控制</t>
  </si>
  <si>
    <t xml:space="preserve">       农产品质量安全</t>
  </si>
  <si>
    <t xml:space="preserve">       执法监管</t>
  </si>
  <si>
    <t xml:space="preserve">       统计监测与信息服务</t>
  </si>
  <si>
    <t xml:space="preserve">       农业行业业务管理</t>
  </si>
  <si>
    <t xml:space="preserve">       对外交流与合作</t>
  </si>
  <si>
    <t xml:space="preserve">       防灾减灾</t>
  </si>
  <si>
    <t xml:space="preserve">       稳定农民收入补贴</t>
  </si>
  <si>
    <t xml:space="preserve">       农业结构调整补贴</t>
  </si>
  <si>
    <t xml:space="preserve">       农业生产资料与技术补贴</t>
  </si>
  <si>
    <t xml:space="preserve">       农业生产支持补贴 </t>
  </si>
  <si>
    <t xml:space="preserve">       农业组织化与产业化经营</t>
  </si>
  <si>
    <t xml:space="preserve">       农产品加工与促销</t>
  </si>
  <si>
    <t xml:space="preserve">       农村公益事业</t>
  </si>
  <si>
    <t xml:space="preserve">       综合财力补助</t>
  </si>
  <si>
    <t xml:space="preserve">       农业资源保护修复与利用</t>
  </si>
  <si>
    <t xml:space="preserve">       农村道路建设</t>
  </si>
  <si>
    <t xml:space="preserve">       石油价格改革对渔业的补贴</t>
  </si>
  <si>
    <t xml:space="preserve">       对高校毕业生到基层任职补助</t>
  </si>
  <si>
    <t xml:space="preserve">       草原植被恢复费安排的支出</t>
  </si>
  <si>
    <t xml:space="preserve">       其他农业支出</t>
  </si>
  <si>
    <t xml:space="preserve">     林业</t>
  </si>
  <si>
    <t xml:space="preserve">       林业事业机构</t>
  </si>
  <si>
    <t xml:space="preserve">       森林培育</t>
  </si>
  <si>
    <t xml:space="preserve">       林业技术推广</t>
  </si>
  <si>
    <t xml:space="preserve">       森林资源管理</t>
  </si>
  <si>
    <t xml:space="preserve">       森林资源监测</t>
  </si>
  <si>
    <t xml:space="preserve">       森林生态效益补偿</t>
  </si>
  <si>
    <t xml:space="preserve">       林业自然保护区</t>
  </si>
  <si>
    <t xml:space="preserve">       动植物保护</t>
  </si>
  <si>
    <t xml:space="preserve">       湿地保护</t>
  </si>
  <si>
    <t xml:space="preserve">       林业执法与监督</t>
  </si>
  <si>
    <t xml:space="preserve">       林业检疫检测</t>
  </si>
  <si>
    <t xml:space="preserve">       防沙治沙</t>
  </si>
  <si>
    <t xml:space="preserve">       林业质量安全</t>
  </si>
  <si>
    <t xml:space="preserve">       林业工程与项目管理</t>
  </si>
  <si>
    <t xml:space="preserve">       林业对外合作与交流</t>
  </si>
  <si>
    <t xml:space="preserve">       林业产业化</t>
  </si>
  <si>
    <t xml:space="preserve">       信息管理</t>
  </si>
  <si>
    <t xml:space="preserve">       林业政策制定与宣传</t>
  </si>
  <si>
    <t xml:space="preserve">       林业资金审计稽查</t>
  </si>
  <si>
    <t xml:space="preserve">       林区公共支出</t>
  </si>
  <si>
    <t xml:space="preserve">       林业贷款贴息</t>
  </si>
  <si>
    <t xml:space="preserve">       石油价格改革对林业的补贴</t>
  </si>
  <si>
    <t xml:space="preserve">       林业防灾减灾</t>
  </si>
  <si>
    <t xml:space="preserve">       其他林业支出</t>
  </si>
  <si>
    <t xml:space="preserve">     水利</t>
  </si>
  <si>
    <t xml:space="preserve">       水利行业业务管理</t>
  </si>
  <si>
    <t xml:space="preserve">       水利工程建设</t>
  </si>
  <si>
    <t xml:space="preserve">       水利工程运行与维护</t>
  </si>
  <si>
    <t xml:space="preserve">       长江黄河等流域管理</t>
  </si>
  <si>
    <t xml:space="preserve">       水利前期工作</t>
  </si>
  <si>
    <t xml:space="preserve">       水利执法监督</t>
  </si>
  <si>
    <t xml:space="preserve">       水土保持</t>
  </si>
  <si>
    <t xml:space="preserve">       水资源节约管理与保护</t>
  </si>
  <si>
    <t xml:space="preserve">       水质监测</t>
  </si>
  <si>
    <t xml:space="preserve">       水文测报</t>
  </si>
  <si>
    <t xml:space="preserve">       防汛</t>
  </si>
  <si>
    <t xml:space="preserve">       抗旱</t>
  </si>
  <si>
    <t xml:space="preserve">       农田水利</t>
  </si>
  <si>
    <t xml:space="preserve">       水利技术推广和培训</t>
  </si>
  <si>
    <t xml:space="preserve">       国际河流治理与管理</t>
  </si>
  <si>
    <t xml:space="preserve">       江河湖库水系综合整治</t>
  </si>
  <si>
    <t xml:space="preserve">       大中型水库移民后期扶持专项支出</t>
  </si>
  <si>
    <t xml:space="preserve">       水利安全监督</t>
  </si>
  <si>
    <t xml:space="preserve">       水资源费安排的支出</t>
  </si>
  <si>
    <t xml:space="preserve">       砂石资源费支出</t>
  </si>
  <si>
    <t xml:space="preserve">       水利建设移民支出</t>
  </si>
  <si>
    <t xml:space="preserve">       农村人畜饮水</t>
  </si>
  <si>
    <t xml:space="preserve">       其他水利支出</t>
  </si>
  <si>
    <t xml:space="preserve">     南水北调</t>
  </si>
  <si>
    <t xml:space="preserve">       南水北调工程建设</t>
  </si>
  <si>
    <t xml:space="preserve">       政策研究与信息管理</t>
  </si>
  <si>
    <t xml:space="preserve">       工程稽查</t>
  </si>
  <si>
    <t xml:space="preserve">       前期工作</t>
  </si>
  <si>
    <t xml:space="preserve">       南水北调技术推广和培训</t>
  </si>
  <si>
    <t xml:space="preserve">       环境、移民及水资源管理与保护</t>
  </si>
  <si>
    <t xml:space="preserve">       其他南水北调支出</t>
  </si>
  <si>
    <t xml:space="preserve">     扶贫</t>
  </si>
  <si>
    <t xml:space="preserve">       农村基础设施建设</t>
  </si>
  <si>
    <t xml:space="preserve">       生产发展</t>
  </si>
  <si>
    <t xml:space="preserve">       社会发展</t>
  </si>
  <si>
    <t xml:space="preserve">       扶贫贷款奖补和贴息</t>
  </si>
  <si>
    <t xml:space="preserve">       “三西”农业建设专项补助</t>
  </si>
  <si>
    <t xml:space="preserve">       扶贫事业机构</t>
  </si>
  <si>
    <t xml:space="preserve">       其他扶贫支出</t>
  </si>
  <si>
    <t xml:space="preserve">     农业综合开发</t>
  </si>
  <si>
    <t xml:space="preserve">       土地治理</t>
  </si>
  <si>
    <t xml:space="preserve">       产业化经营</t>
  </si>
  <si>
    <t xml:space="preserve">       科技示范</t>
  </si>
  <si>
    <t xml:space="preserve">       其他农业综合开发支出</t>
  </si>
  <si>
    <t xml:space="preserve">     农村综合改革</t>
  </si>
  <si>
    <t xml:space="preserve">       对村级一事一议的补助</t>
  </si>
  <si>
    <t xml:space="preserve">       国有农场分离办社会职能改革补助</t>
  </si>
  <si>
    <t xml:space="preserve">       对村民委员会和村党支部的补助</t>
  </si>
  <si>
    <t xml:space="preserve">       对村集体经济组织的补助</t>
  </si>
  <si>
    <t xml:space="preserve">       农村综合改革示范试点补助</t>
  </si>
  <si>
    <t xml:space="preserve">       其他农村综合改革支出</t>
  </si>
  <si>
    <t xml:space="preserve">     促进金融支农支出</t>
  </si>
  <si>
    <t xml:space="preserve">       支持农村金融机构</t>
  </si>
  <si>
    <t xml:space="preserve">       涉农贷款增量奖励</t>
  </si>
  <si>
    <t xml:space="preserve">       农业保险保费补贴</t>
  </si>
  <si>
    <t xml:space="preserve">       创业担保贷款贴息</t>
  </si>
  <si>
    <t xml:space="preserve">       补充创业担保贷款基金</t>
  </si>
  <si>
    <t xml:space="preserve">       其他金融支农支持</t>
  </si>
  <si>
    <t xml:space="preserve">     目标价格补贴</t>
  </si>
  <si>
    <t xml:space="preserve">       棉花目标价格补贴</t>
  </si>
  <si>
    <t xml:space="preserve">       大豆目标价格补贴</t>
  </si>
  <si>
    <t xml:space="preserve">       其他目标价格补贴</t>
  </si>
  <si>
    <t xml:space="preserve">     其他农林水事务支出</t>
  </si>
  <si>
    <t xml:space="preserve">       化解其他公益性乡村债务支出</t>
  </si>
  <si>
    <t xml:space="preserve">       其他农林水事务支出</t>
  </si>
  <si>
    <t xml:space="preserve">  （十一）交通运输</t>
  </si>
  <si>
    <t xml:space="preserve">     公路水路运输</t>
  </si>
  <si>
    <t xml:space="preserve">       公路建设</t>
  </si>
  <si>
    <t xml:space="preserve">       公路改建</t>
  </si>
  <si>
    <t xml:space="preserve">       公路养护</t>
  </si>
  <si>
    <t xml:space="preserve">       特大型桥梁建设</t>
  </si>
  <si>
    <t xml:space="preserve">       公路路政管理</t>
  </si>
  <si>
    <t xml:space="preserve">       交通运输信息化建设</t>
  </si>
  <si>
    <t xml:space="preserve">       公路和运输安全</t>
  </si>
  <si>
    <t xml:space="preserve">       公路还贷专项</t>
  </si>
  <si>
    <t xml:space="preserve">       公路运输管理</t>
  </si>
  <si>
    <t xml:space="preserve">       公路客货运站建设</t>
  </si>
  <si>
    <t xml:space="preserve">       公路和运输技术标准化建设</t>
  </si>
  <si>
    <t xml:space="preserve">       港口设施</t>
  </si>
  <si>
    <t xml:space="preserve">       航道维护</t>
  </si>
  <si>
    <t xml:space="preserve">       安全通信</t>
  </si>
  <si>
    <t xml:space="preserve">       三峡库区通航管理</t>
  </si>
  <si>
    <t xml:space="preserve">       航务管理</t>
  </si>
  <si>
    <t xml:space="preserve">       船舶检验</t>
  </si>
  <si>
    <t xml:space="preserve">       救助打捞</t>
  </si>
  <si>
    <t xml:space="preserve">       内河运输</t>
  </si>
  <si>
    <t xml:space="preserve">       远洋运输</t>
  </si>
  <si>
    <t xml:space="preserve">       海事管理</t>
  </si>
  <si>
    <t xml:space="preserve">       航标事业发展支出</t>
  </si>
  <si>
    <t xml:space="preserve">       水路运输管理支出</t>
  </si>
  <si>
    <t xml:space="preserve">       口岸建设</t>
  </si>
  <si>
    <t xml:space="preserve">       取消政府还贷二级公路收费专项支出</t>
  </si>
  <si>
    <t xml:space="preserve">       其他公路水路运输支出</t>
  </si>
  <si>
    <t xml:space="preserve">     铁路运输</t>
  </si>
  <si>
    <t xml:space="preserve">       铁路路网建设</t>
  </si>
  <si>
    <t xml:space="preserve">       铁路还贷专项</t>
  </si>
  <si>
    <t xml:space="preserve">       铁路安全</t>
  </si>
  <si>
    <t xml:space="preserve">       铁路专项运输</t>
  </si>
  <si>
    <t xml:space="preserve">       行业监管</t>
  </si>
  <si>
    <t xml:space="preserve">       其他铁路运输支出</t>
  </si>
  <si>
    <t xml:space="preserve">     民用航空运输</t>
  </si>
  <si>
    <t xml:space="preserve">       机场建设</t>
  </si>
  <si>
    <t xml:space="preserve">       空管系统建设</t>
  </si>
  <si>
    <t xml:space="preserve">       民航还贷专项支出</t>
  </si>
  <si>
    <t xml:space="preserve">       民用航空安全</t>
  </si>
  <si>
    <t xml:space="preserve">       民航专项运输</t>
  </si>
  <si>
    <t xml:space="preserve">       其他民用航空运输支出</t>
  </si>
  <si>
    <t xml:space="preserve">     石油价格改革对交通运输的补贴</t>
  </si>
  <si>
    <t xml:space="preserve">       对城市公交的补贴</t>
  </si>
  <si>
    <t xml:space="preserve">       对农村道路客运的补贴</t>
  </si>
  <si>
    <t xml:space="preserve">       对出租车的补贴</t>
  </si>
  <si>
    <t xml:space="preserve">       石油价格改革补贴其他支出</t>
  </si>
  <si>
    <t xml:space="preserve">     邮政业支出</t>
  </si>
  <si>
    <t xml:space="preserve">       邮政普遍服务与特殊服务</t>
  </si>
  <si>
    <t xml:space="preserve">       其他邮政业支出</t>
  </si>
  <si>
    <t xml:space="preserve">     车辆购置税支出</t>
  </si>
  <si>
    <t xml:space="preserve">       车辆购置税用于公路等基础设施建设支出</t>
  </si>
  <si>
    <t xml:space="preserve">       车辆购置税用于农村公路建设支出</t>
  </si>
  <si>
    <t xml:space="preserve">       车辆购置税用于老旧汽车报废更新补贴支出</t>
  </si>
  <si>
    <t xml:space="preserve">       车辆购置税其他支出</t>
  </si>
  <si>
    <t xml:space="preserve">     其他交通运输支出</t>
  </si>
  <si>
    <t xml:space="preserve">       公共交通运营补助</t>
  </si>
  <si>
    <t xml:space="preserve">       其他交通运输支出</t>
  </si>
  <si>
    <t xml:space="preserve">  （十二）资源勘探信息等事务</t>
  </si>
  <si>
    <t xml:space="preserve">     资源勘探开发和服务支出</t>
  </si>
  <si>
    <t xml:space="preserve">       煤炭勘探开采和洗选</t>
  </si>
  <si>
    <t xml:space="preserve">       石油和天然气勘探开采</t>
  </si>
  <si>
    <t xml:space="preserve">       黑色金属矿勘探和采选</t>
  </si>
  <si>
    <t xml:space="preserve">       有色金属矿勘探和采选</t>
  </si>
  <si>
    <t xml:space="preserve">       非金属矿勘探和采选</t>
  </si>
  <si>
    <t xml:space="preserve">       其他资源勘探业支出</t>
  </si>
  <si>
    <t xml:space="preserve">     制造业</t>
  </si>
  <si>
    <t xml:space="preserve">       纺织业</t>
  </si>
  <si>
    <t xml:space="preserve">       医药制造业</t>
  </si>
  <si>
    <t xml:space="preserve">       非金属矿物制品业</t>
  </si>
  <si>
    <t xml:space="preserve">       通信设备、计算机及其他电子设备制造业</t>
  </si>
  <si>
    <t xml:space="preserve">       交通运输设备制造业</t>
  </si>
  <si>
    <t xml:space="preserve">       电气机械及器材制造业</t>
  </si>
  <si>
    <t xml:space="preserve">       工艺品及其他制造业</t>
  </si>
  <si>
    <t xml:space="preserve">       石油加工、炼焦及核燃料加工业</t>
  </si>
  <si>
    <t xml:space="preserve">       化学原料及化学制品制造业</t>
  </si>
  <si>
    <t xml:space="preserve">       黑色金属冶炼及压延加工业</t>
  </si>
  <si>
    <t xml:space="preserve">       有色金属冶炼及压延加工业</t>
  </si>
  <si>
    <t xml:space="preserve">       其他制造业支出</t>
  </si>
  <si>
    <t xml:space="preserve">     建筑业</t>
  </si>
  <si>
    <t xml:space="preserve">       其他建筑业支出</t>
  </si>
  <si>
    <t xml:space="preserve">     工业和信息产业监管支出</t>
  </si>
  <si>
    <t xml:space="preserve">       战备应急</t>
  </si>
  <si>
    <t xml:space="preserve">       信息安全建设</t>
  </si>
  <si>
    <t xml:space="preserve">       专用通信</t>
  </si>
  <si>
    <t xml:space="preserve">       无线电监管</t>
  </si>
  <si>
    <t xml:space="preserve">       工业和信息产业战略研究与标准制定</t>
  </si>
  <si>
    <t xml:space="preserve">       工业和信息产业支持</t>
  </si>
  <si>
    <t xml:space="preserve">       电子专项工程</t>
  </si>
  <si>
    <t xml:space="preserve">       技术基础研究</t>
  </si>
  <si>
    <t xml:space="preserve">       其他工业和信息产业监管支出</t>
  </si>
  <si>
    <t xml:space="preserve">     安全生产监管</t>
  </si>
  <si>
    <t xml:space="preserve">       国务院安委会专项</t>
  </si>
  <si>
    <t xml:space="preserve">       安全监管监察专项</t>
  </si>
  <si>
    <t xml:space="preserve">       应急救援支出</t>
  </si>
  <si>
    <t xml:space="preserve">       煤炭安全</t>
  </si>
  <si>
    <t xml:space="preserve">       其他安全生产监管支出</t>
  </si>
  <si>
    <t xml:space="preserve">     国有资产监管</t>
  </si>
  <si>
    <t xml:space="preserve">       国有企业监事会专项</t>
  </si>
  <si>
    <t xml:space="preserve">       中央企业专项管理</t>
  </si>
  <si>
    <t xml:space="preserve">       其他国有资产监管支出</t>
  </si>
  <si>
    <t xml:space="preserve">     支持中小企业发展和管理支出</t>
  </si>
  <si>
    <t xml:space="preserve">       科技型中小企业技术创新基金</t>
  </si>
  <si>
    <t xml:space="preserve">       中小企业发展专项</t>
  </si>
  <si>
    <t xml:space="preserve">       其他支持中小企业发展和管理支出</t>
  </si>
  <si>
    <t xml:space="preserve">     其他资源勘探信息等支出</t>
  </si>
  <si>
    <t xml:space="preserve">       黄金事务</t>
  </si>
  <si>
    <t xml:space="preserve">       建设项目贷款贴息</t>
  </si>
  <si>
    <t xml:space="preserve">       技术改造支出</t>
  </si>
  <si>
    <t xml:space="preserve">       中药材扶持资金支出</t>
  </si>
  <si>
    <t xml:space="preserve">       重点产业振兴和技术改造项目贷款贴息</t>
  </si>
  <si>
    <t xml:space="preserve">       其他资源勘探信息等支出</t>
  </si>
  <si>
    <t xml:space="preserve">  （十三）商业服务业等事务</t>
  </si>
  <si>
    <t xml:space="preserve">     商业流通事务</t>
  </si>
  <si>
    <t xml:space="preserve">       食品流通安全补贴</t>
  </si>
  <si>
    <t xml:space="preserve">       市场监测及信息管理</t>
  </si>
  <si>
    <t xml:space="preserve">       民贸企业补贴</t>
  </si>
  <si>
    <t xml:space="preserve">       民贸民品贷款贴息</t>
  </si>
  <si>
    <t xml:space="preserve">       其他商业流通事务支出</t>
  </si>
  <si>
    <t xml:space="preserve">     旅游业管理与服务支出</t>
  </si>
  <si>
    <t xml:space="preserve">       旅游宣传</t>
  </si>
  <si>
    <t xml:space="preserve">       旅游行业业务管理</t>
  </si>
  <si>
    <t xml:space="preserve">       其他旅游业管理与服务支出</t>
  </si>
  <si>
    <t xml:space="preserve">     涉外发展服务支出</t>
  </si>
  <si>
    <t xml:space="preserve">       外商投资环境建设补助资金</t>
  </si>
  <si>
    <t xml:space="preserve">       其他涉外发展服务支出</t>
  </si>
  <si>
    <t xml:space="preserve">     其他商业服务业等事务支出</t>
  </si>
  <si>
    <t xml:space="preserve">       服务业基础设施建设</t>
  </si>
  <si>
    <t xml:space="preserve">       其他商业服务业等事务支出</t>
  </si>
  <si>
    <t xml:space="preserve">  （十四）金融监管等事务支出</t>
  </si>
  <si>
    <t xml:space="preserve">     金融部门行政支出</t>
  </si>
  <si>
    <t xml:space="preserve">       安全防卫</t>
  </si>
  <si>
    <t xml:space="preserve">       金融部门其他行政支出</t>
  </si>
  <si>
    <t xml:space="preserve">     金融部门监管支出</t>
  </si>
  <si>
    <t xml:space="preserve">       货币发行</t>
  </si>
  <si>
    <t xml:space="preserve">       金融服务</t>
  </si>
  <si>
    <t xml:space="preserve">       反洗钱及反假币</t>
  </si>
  <si>
    <t xml:space="preserve">       重点金融机构监管</t>
  </si>
  <si>
    <t xml:space="preserve">       金融稽查与案件处理</t>
  </si>
  <si>
    <t xml:space="preserve">       金融行业电子化建设</t>
  </si>
  <si>
    <t xml:space="preserve">       从业人员资格考试</t>
  </si>
  <si>
    <t xml:space="preserve">       反洗钱</t>
  </si>
  <si>
    <t xml:space="preserve">       金融部门其他监管支出</t>
  </si>
  <si>
    <t xml:space="preserve">     金融发展支出</t>
  </si>
  <si>
    <t xml:space="preserve">       政策性银行亏损补贴</t>
  </si>
  <si>
    <t xml:space="preserve">       商业银行贷款贴息</t>
  </si>
  <si>
    <t xml:space="preserve">       补充资本金</t>
  </si>
  <si>
    <t xml:space="preserve">       风险基金补助</t>
  </si>
  <si>
    <t xml:space="preserve">       其他金融发展支出</t>
  </si>
  <si>
    <t xml:space="preserve">     金融调控支出</t>
  </si>
  <si>
    <t xml:space="preserve">       中央银行亏损补贴</t>
  </si>
  <si>
    <t xml:space="preserve">       中央特别国债经营基金支出</t>
  </si>
  <si>
    <t xml:space="preserve">       中央特别国债经营基金财务支出</t>
  </si>
  <si>
    <t xml:space="preserve">       其他金融调控支出</t>
  </si>
  <si>
    <t xml:space="preserve">     其他金融监管等事务支出</t>
  </si>
  <si>
    <t xml:space="preserve">       其他金融监管等事务支出</t>
  </si>
  <si>
    <t xml:space="preserve">  （十五）援助其他地区支出</t>
  </si>
  <si>
    <t xml:space="preserve">     一般公共服务</t>
  </si>
  <si>
    <t xml:space="preserve">     教育</t>
  </si>
  <si>
    <t xml:space="preserve">     文化体育与传媒</t>
  </si>
  <si>
    <t xml:space="preserve">     医疗卫生</t>
  </si>
  <si>
    <t xml:space="preserve">     节能环保</t>
  </si>
  <si>
    <t xml:space="preserve">     交通运输</t>
  </si>
  <si>
    <t xml:space="preserve">     住房保障</t>
  </si>
  <si>
    <t xml:space="preserve">     其他支出</t>
  </si>
  <si>
    <t xml:space="preserve">  （十六）国土资源气象等事务</t>
  </si>
  <si>
    <t xml:space="preserve">     国土资源事务</t>
  </si>
  <si>
    <t xml:space="preserve">       国土资源规划及管理</t>
  </si>
  <si>
    <t xml:space="preserve">       土地资源调查</t>
  </si>
  <si>
    <t xml:space="preserve">       土地资源利用与保护</t>
  </si>
  <si>
    <t xml:space="preserve">       国土资源社会公益服务</t>
  </si>
  <si>
    <t xml:space="preserve">       国土资源行业业务管理</t>
  </si>
  <si>
    <t xml:space="preserve">       国土资源调查</t>
  </si>
  <si>
    <t xml:space="preserve">       国土整治</t>
  </si>
  <si>
    <t xml:space="preserve">       地质灾害防治</t>
  </si>
  <si>
    <t xml:space="preserve">       土地资源储备支出</t>
  </si>
  <si>
    <t xml:space="preserve">       地质及矿产资源调查</t>
  </si>
  <si>
    <t xml:space="preserve">       地质矿产资源利用与保护</t>
  </si>
  <si>
    <t xml:space="preserve">       地质转产项目财政贴息</t>
  </si>
  <si>
    <t xml:space="preserve">       国外风险勘查</t>
  </si>
  <si>
    <t xml:space="preserve">       地质勘查基金支出</t>
  </si>
  <si>
    <t xml:space="preserve">       矿产资源专项收入安排的支出</t>
  </si>
  <si>
    <t xml:space="preserve">       其他国土资源事务支出</t>
  </si>
  <si>
    <t xml:space="preserve">     海洋管理事务</t>
  </si>
  <si>
    <t xml:space="preserve">       海域使用管理</t>
  </si>
  <si>
    <t xml:space="preserve">       海洋环境保护与监测</t>
  </si>
  <si>
    <t xml:space="preserve">       海洋调查评价</t>
  </si>
  <si>
    <t xml:space="preserve">       海洋权益维护</t>
  </si>
  <si>
    <t xml:space="preserve">       海洋执法监察</t>
  </si>
  <si>
    <t xml:space="preserve">       海洋防灾减灾</t>
  </si>
  <si>
    <t xml:space="preserve">       海洋卫星</t>
  </si>
  <si>
    <t xml:space="preserve">       极地考察</t>
  </si>
  <si>
    <t xml:space="preserve">       海洋矿产资源勘探研究</t>
  </si>
  <si>
    <t xml:space="preserve">       海港航标维护</t>
  </si>
  <si>
    <t xml:space="preserve">       海域使用金支出</t>
  </si>
  <si>
    <t xml:space="preserve">       海水淡化</t>
  </si>
  <si>
    <t xml:space="preserve">       海洋工程排污费支出</t>
  </si>
  <si>
    <t xml:space="preserve">       无居民海岛使用金支出</t>
  </si>
  <si>
    <t xml:space="preserve">       海岛和海域保护</t>
  </si>
  <si>
    <t xml:space="preserve">       其他海洋管理事务支出</t>
  </si>
  <si>
    <t xml:space="preserve">     测绘事务</t>
  </si>
  <si>
    <t xml:space="preserve">       基础测绘</t>
  </si>
  <si>
    <t xml:space="preserve">       航空摄影</t>
  </si>
  <si>
    <t xml:space="preserve">       测绘工程建设</t>
  </si>
  <si>
    <t xml:space="preserve">       其他测绘事务支出</t>
  </si>
  <si>
    <t xml:space="preserve">     地震事务</t>
  </si>
  <si>
    <t xml:space="preserve">       地震台站、台网</t>
  </si>
  <si>
    <t xml:space="preserve">       地震流动观测</t>
  </si>
  <si>
    <t xml:space="preserve">       地震信息传输及管理</t>
  </si>
  <si>
    <t xml:space="preserve">       震情跟踪</t>
  </si>
  <si>
    <t xml:space="preserve">       地震预报预测</t>
  </si>
  <si>
    <t xml:space="preserve">       地震灾害预防</t>
  </si>
  <si>
    <t xml:space="preserve">       地震应急救援</t>
  </si>
  <si>
    <t xml:space="preserve">       地震事业机构</t>
  </si>
  <si>
    <t xml:space="preserve">       其他地震事务支出</t>
  </si>
  <si>
    <t xml:space="preserve">     气象事务</t>
  </si>
  <si>
    <t xml:space="preserve">       气象事业机构</t>
  </si>
  <si>
    <t xml:space="preserve">       气象探测</t>
  </si>
  <si>
    <t xml:space="preserve">       气象信息传输及管理</t>
  </si>
  <si>
    <t xml:space="preserve">       气象预报预测</t>
  </si>
  <si>
    <t xml:space="preserve">       气象服务</t>
  </si>
  <si>
    <t xml:space="preserve">       气象装备保障维护</t>
  </si>
  <si>
    <t xml:space="preserve">       气象台站建设与运行保障</t>
  </si>
  <si>
    <t xml:space="preserve">       气象卫星</t>
  </si>
  <si>
    <t xml:space="preserve">       气象法规与标准</t>
  </si>
  <si>
    <t xml:space="preserve">       气象资金审计稽查</t>
  </si>
  <si>
    <t xml:space="preserve">       其他气象事务支出</t>
  </si>
  <si>
    <t xml:space="preserve">     其他国土资源气象等事务支出</t>
  </si>
  <si>
    <t xml:space="preserve">       其他国土海洋气象等支出</t>
  </si>
  <si>
    <t xml:space="preserve">  （十七）住房保障支出</t>
  </si>
  <si>
    <t xml:space="preserve">     保障性安居工程支出</t>
  </si>
  <si>
    <t xml:space="preserve">       廉租住房</t>
  </si>
  <si>
    <t xml:space="preserve">       沉陷区治理</t>
  </si>
  <si>
    <t xml:space="preserve">       棚户区改造</t>
  </si>
  <si>
    <t xml:space="preserve">       少数民族地区游牧民定居工程</t>
  </si>
  <si>
    <t xml:space="preserve">       农村危房改造</t>
  </si>
  <si>
    <t xml:space="preserve">       公共租赁住房</t>
  </si>
  <si>
    <t xml:space="preserve">       保障性住房租金补贴</t>
  </si>
  <si>
    <t xml:space="preserve">       其他保障性安居工程支出</t>
  </si>
  <si>
    <t xml:space="preserve">     住房改革支出</t>
  </si>
  <si>
    <t xml:space="preserve">       住房公积金</t>
  </si>
  <si>
    <t xml:space="preserve">       提租补贴</t>
  </si>
  <si>
    <t xml:space="preserve">       购房补贴</t>
  </si>
  <si>
    <t xml:space="preserve">     城乡社区住宅</t>
  </si>
  <si>
    <t xml:space="preserve">       公有住房建设和维修改造支出</t>
  </si>
  <si>
    <t xml:space="preserve">       住房公积金管理</t>
  </si>
  <si>
    <t xml:space="preserve">       其他城乡社区住宅支出</t>
  </si>
  <si>
    <t xml:space="preserve">  （十八）粮油物资储备事务</t>
  </si>
  <si>
    <t xml:space="preserve">     粮油事务</t>
  </si>
  <si>
    <t xml:space="preserve">       粮食财务与审计支出</t>
  </si>
  <si>
    <t xml:space="preserve">       粮食信息统计</t>
  </si>
  <si>
    <t xml:space="preserve">       粮食专项业务活动</t>
  </si>
  <si>
    <t xml:space="preserve">       国家粮油差价补贴</t>
  </si>
  <si>
    <t xml:space="preserve">       粮食财务挂账利息补贴</t>
  </si>
  <si>
    <t xml:space="preserve">       粮食财务挂账消化款</t>
  </si>
  <si>
    <t xml:space="preserve">       处理陈化粮补贴</t>
  </si>
  <si>
    <t xml:space="preserve">       粮食风险基金</t>
  </si>
  <si>
    <t xml:space="preserve">       粮油市场调控专项资金</t>
  </si>
  <si>
    <t xml:space="preserve">       其他粮油事务支出</t>
  </si>
  <si>
    <t xml:space="preserve">     物资事务</t>
  </si>
  <si>
    <t xml:space="preserve">       铁路专用线</t>
  </si>
  <si>
    <t xml:space="preserve">       护库武警和民兵支出</t>
  </si>
  <si>
    <t xml:space="preserve">       物资保管与保养</t>
  </si>
  <si>
    <t xml:space="preserve">       专项贷款利息</t>
  </si>
  <si>
    <t xml:space="preserve">       物资转移</t>
  </si>
  <si>
    <t xml:space="preserve">       物资轮换</t>
  </si>
  <si>
    <t xml:space="preserve">       仓库建设</t>
  </si>
  <si>
    <t xml:space="preserve">       仓库安防</t>
  </si>
  <si>
    <t xml:space="preserve">       其他物资事务支出</t>
  </si>
  <si>
    <t xml:space="preserve">     能源储备</t>
  </si>
  <si>
    <t xml:space="preserve">       公共财政预算石油储备支出</t>
  </si>
  <si>
    <t xml:space="preserve">       国家留成油串换石油储备支出</t>
  </si>
  <si>
    <t xml:space="preserve">       天然铀能源储备</t>
  </si>
  <si>
    <t xml:space="preserve">       煤炭储备</t>
  </si>
  <si>
    <t xml:space="preserve">       其他能源储备</t>
  </si>
  <si>
    <t xml:space="preserve">     粮油储备</t>
  </si>
  <si>
    <t xml:space="preserve">       储备粮油补贴支出</t>
  </si>
  <si>
    <t xml:space="preserve">       储备粮油差价补贴</t>
  </si>
  <si>
    <t xml:space="preserve">       储备粮库建设</t>
  </si>
  <si>
    <t xml:space="preserve">       最低收购价政策支出</t>
  </si>
  <si>
    <t xml:space="preserve">       其他粮油储备支出</t>
  </si>
  <si>
    <t xml:space="preserve">     重要商品储备</t>
  </si>
  <si>
    <t xml:space="preserve">       棉花储备</t>
  </si>
  <si>
    <t xml:space="preserve">       食糖储备</t>
  </si>
  <si>
    <t xml:space="preserve">       肉类储备</t>
  </si>
  <si>
    <t xml:space="preserve">       化肥储备</t>
  </si>
  <si>
    <t xml:space="preserve">       农药储备</t>
  </si>
  <si>
    <t xml:space="preserve">       边销茶储备</t>
  </si>
  <si>
    <t xml:space="preserve">       羊毛储备</t>
  </si>
  <si>
    <t xml:space="preserve">       医药储备</t>
  </si>
  <si>
    <t xml:space="preserve">       食盐储备</t>
  </si>
  <si>
    <t xml:space="preserve">       战略物资储备</t>
  </si>
  <si>
    <t xml:space="preserve">       其他重要商品储备支出</t>
  </si>
  <si>
    <t xml:space="preserve">  （十九）预备费</t>
  </si>
  <si>
    <t xml:space="preserve">  （二十）其他支出</t>
  </si>
  <si>
    <t xml:space="preserve">     年初预留</t>
  </si>
  <si>
    <t xml:space="preserve">       其他支出</t>
  </si>
  <si>
    <t xml:space="preserve">  （二十一）债务付息支出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</si>
  <si>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地方政府一般债务付息支出</t>
    </r>
  </si>
  <si>
    <t xml:space="preserve">       地方政府其他一般债券付息支出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</si>
  <si>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地方政府一般债券付息支出</t>
    </r>
  </si>
  <si>
    <t xml:space="preserve">  （二十二）债务发行费支出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</si>
  <si>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地方政府一般债务发行费支出</t>
    </r>
  </si>
  <si>
    <t xml:space="preserve">二、转移性支出 </t>
  </si>
  <si>
    <t xml:space="preserve">  （一）返还性支出</t>
  </si>
  <si>
    <t xml:space="preserve">      所得税基数返还支出</t>
  </si>
  <si>
    <t xml:space="preserve">      成品油税费改革税收返还支出</t>
  </si>
  <si>
    <t xml:space="preserve">      增值税税收返还支出</t>
  </si>
  <si>
    <t xml:space="preserve">      消费税税收返还支出</t>
  </si>
  <si>
    <t xml:space="preserve">      营改增税收返还支出</t>
  </si>
  <si>
    <t xml:space="preserve">  （二）一般性转移支付</t>
  </si>
  <si>
    <t xml:space="preserve">    1．均衡性转移支付支出</t>
  </si>
  <si>
    <t xml:space="preserve">    2．成品油价格和税费改革支出</t>
  </si>
  <si>
    <t xml:space="preserve">    3．基层公检法司转移支付支出</t>
  </si>
  <si>
    <t xml:space="preserve">    4．城乡义务教育转移支付支出</t>
  </si>
  <si>
    <t xml:space="preserve">    5.城乡居民医疗保险转移支付支出</t>
  </si>
  <si>
    <t xml:space="preserve">    6.结算补助支出</t>
  </si>
  <si>
    <t xml:space="preserve">    7.固定数额补助支出</t>
  </si>
  <si>
    <t xml:space="preserve">    8.其他一般性转移支付支出</t>
  </si>
  <si>
    <t xml:space="preserve">  （三）专项转移支付</t>
  </si>
  <si>
    <t xml:space="preserve">    其他支出</t>
  </si>
  <si>
    <t xml:space="preserve">  （四）上解支出        </t>
  </si>
  <si>
    <t xml:space="preserve">    1．原体制上解支出</t>
  </si>
  <si>
    <t xml:space="preserve">    2．调整完善财政体制上解</t>
  </si>
  <si>
    <t xml:space="preserve">    3．出口退税专项上解支出</t>
  </si>
  <si>
    <t xml:space="preserve">    4．其他专项上解支出</t>
  </si>
  <si>
    <t xml:space="preserve">  （五）结转下年支出        </t>
  </si>
  <si>
    <t xml:space="preserve">  （六）安排预算稳定调节基金</t>
  </si>
  <si>
    <t xml:space="preserve">  （七）债务转贷支出</t>
  </si>
  <si>
    <t xml:space="preserve">       地方政府一般债券转贷支出</t>
  </si>
  <si>
    <t>三、债务还本支出</t>
  </si>
  <si>
    <t xml:space="preserve">   地方政府一般债务还本支出</t>
  </si>
  <si>
    <t xml:space="preserve">     地方政府一般债券还本支出</t>
  </si>
  <si>
    <t>支  出  合  计</t>
  </si>
  <si>
    <t xml:space="preserve">       财政对企业职工基本养老保险基金的补助</t>
  </si>
  <si>
    <t xml:space="preserve">     普惠金融发展支出</t>
  </si>
  <si>
    <t xml:space="preserve">     成品油价格改革对交通运输的补贴</t>
  </si>
  <si>
    <t xml:space="preserve">     其他金融等支出</t>
  </si>
  <si>
    <t xml:space="preserve">       其他金融支出</t>
  </si>
  <si>
    <t>2022年梁子湖区社会保险基金收入预计执行情况表</t>
  </si>
  <si>
    <t>表一十五</t>
  </si>
  <si>
    <t>2021年完成数</t>
  </si>
  <si>
    <t>2022年预算数</t>
  </si>
  <si>
    <t>增长+-%</t>
  </si>
  <si>
    <t>备注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</si>
  <si>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</si>
  <si>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</si>
  <si>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</si>
  <si>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</si>
  <si>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r>
      <rPr>
        <sz val="12"/>
        <rFont val="宋体"/>
        <charset val="134"/>
      </rPr>
      <t>二、机关事业单位基本养老保险基金</t>
    </r>
    <r>
      <rPr>
        <sz val="12"/>
        <rFont val="宋体"/>
        <charset val="134"/>
      </rPr>
      <t>收入</t>
    </r>
  </si>
  <si>
    <t>三、城乡居民基本养老保险基金收入</t>
  </si>
  <si>
    <t xml:space="preserve">          转移收入</t>
  </si>
  <si>
    <t xml:space="preserve">          其他收入</t>
  </si>
  <si>
    <t>四、城镇职工基本医疗保险基金收入</t>
  </si>
  <si>
    <t>五、城乡居民基本医疗保险基金收入</t>
  </si>
  <si>
    <t>六、失业保险基金收入</t>
  </si>
  <si>
    <t>七、工伤保险基金收入</t>
  </si>
  <si>
    <t>梁子湖区社会保险基金收入合计</t>
  </si>
  <si>
    <t>2021年梁子湖区社会保险基金支出预计执行情况表</t>
  </si>
  <si>
    <t>表一十六</t>
  </si>
  <si>
    <t>一、企业职工基本养老保险基金支出</t>
  </si>
  <si>
    <t>　　其中：基本养老金支出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</si>
  <si>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  丧葬抚恤补助支出</t>
    </r>
  </si>
  <si>
    <t>二、机关事业单位基本养老保险基金支出</t>
  </si>
  <si>
    <t>三、城乡居民基本养老保险基金支出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</si>
  <si>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 个人账户养老金支出</t>
    </r>
  </si>
  <si>
    <t xml:space="preserve">         转移支出</t>
  </si>
  <si>
    <t xml:space="preserve">         其他支出</t>
  </si>
  <si>
    <t>四、城镇职工基本医疗保险基金支出</t>
  </si>
  <si>
    <t>　　其中：基本医疗保险待遇支出</t>
  </si>
  <si>
    <t>五、城乡居民基本医疗保险基金支出</t>
  </si>
  <si>
    <t>六、失业保险基金支出</t>
  </si>
  <si>
    <t>　　其中：失业保险金支出</t>
  </si>
  <si>
    <t>七、工伤保险基金支出</t>
  </si>
  <si>
    <t>　　其中：工伤保险待遇支出</t>
  </si>
  <si>
    <t>梁子湖区社会保险基金支出合计</t>
  </si>
  <si>
    <r>
      <rPr>
        <b/>
        <sz val="16"/>
        <rFont val="黑体"/>
        <charset val="134"/>
      </rPr>
      <t>201</t>
    </r>
    <r>
      <rPr>
        <b/>
        <sz val="16"/>
        <rFont val="黑体"/>
        <charset val="134"/>
      </rPr>
      <t>8</t>
    </r>
    <r>
      <rPr>
        <b/>
        <sz val="16"/>
        <rFont val="黑体"/>
        <charset val="134"/>
      </rPr>
      <t>年市直基本支出预计执行情况表</t>
    </r>
  </si>
  <si>
    <t>表五</t>
  </si>
  <si>
    <t>占预算数%</t>
  </si>
  <si>
    <t>一、工资福利支出</t>
  </si>
  <si>
    <t xml:space="preserve">   基本工资</t>
  </si>
  <si>
    <t xml:space="preserve">   津贴补贴</t>
  </si>
  <si>
    <t xml:space="preserve">   奖金</t>
  </si>
  <si>
    <t xml:space="preserve">   社会保障缴费</t>
  </si>
  <si>
    <t xml:space="preserve">   机关事业单位基本养老保险缴费</t>
  </si>
  <si>
    <t xml:space="preserve">   职业年金缴费</t>
  </si>
  <si>
    <t xml:space="preserve">   住房公积金</t>
  </si>
  <si>
    <t xml:space="preserve">   医疗费</t>
  </si>
  <si>
    <t xml:space="preserve">   伙食补助费</t>
  </si>
  <si>
    <t xml:space="preserve">   绩效工资</t>
  </si>
  <si>
    <t xml:space="preserve">   其他工资福利支出</t>
  </si>
  <si>
    <t>二、商品和服务支出</t>
  </si>
  <si>
    <t xml:space="preserve">   办公费</t>
  </si>
  <si>
    <t xml:space="preserve">   印刷费</t>
  </si>
  <si>
    <t xml:space="preserve">   咨询费</t>
  </si>
  <si>
    <t xml:space="preserve">   手续费</t>
  </si>
  <si>
    <t xml:space="preserve">   水费</t>
  </si>
  <si>
    <t xml:space="preserve">   电费</t>
  </si>
  <si>
    <t xml:space="preserve">   邮电费</t>
  </si>
  <si>
    <t xml:space="preserve">   取暖费</t>
  </si>
  <si>
    <t xml:space="preserve">   物业管理费</t>
  </si>
  <si>
    <t xml:space="preserve">   差旅费</t>
  </si>
  <si>
    <t xml:space="preserve">   因公出国（境）费用</t>
  </si>
  <si>
    <t xml:space="preserve">   维修（护）费</t>
  </si>
  <si>
    <t xml:space="preserve">   租赁费</t>
  </si>
  <si>
    <t xml:space="preserve">   会议费</t>
  </si>
  <si>
    <t xml:space="preserve">   培训费</t>
  </si>
  <si>
    <t xml:space="preserve">   公务接待费</t>
  </si>
  <si>
    <t xml:space="preserve">   专用材料费</t>
  </si>
  <si>
    <t xml:space="preserve">   被装购置费</t>
  </si>
  <si>
    <t xml:space="preserve">   专用燃料费</t>
  </si>
  <si>
    <t xml:space="preserve">   劳务费</t>
  </si>
  <si>
    <t xml:space="preserve">   委托业务费</t>
  </si>
  <si>
    <t xml:space="preserve">   工会经费</t>
  </si>
  <si>
    <t xml:space="preserve">   福利费</t>
  </si>
  <si>
    <t xml:space="preserve">   公务用车运行维护费</t>
  </si>
  <si>
    <t xml:space="preserve">   其他交通费用</t>
  </si>
  <si>
    <t xml:space="preserve">   税金及附加费用</t>
  </si>
  <si>
    <t xml:space="preserve">   离退休公用经费</t>
  </si>
  <si>
    <t xml:space="preserve">   其他商品和服务支出</t>
  </si>
  <si>
    <t>三、对个人和家庭补助</t>
  </si>
  <si>
    <t xml:space="preserve">   离休费</t>
  </si>
  <si>
    <t xml:space="preserve">   退休费</t>
  </si>
  <si>
    <t xml:space="preserve">   退职（役）费</t>
  </si>
  <si>
    <t xml:space="preserve">   抚恤金</t>
  </si>
  <si>
    <t xml:space="preserve">   生活补助</t>
  </si>
  <si>
    <t xml:space="preserve">   救济费</t>
  </si>
  <si>
    <t xml:space="preserve">   助学金</t>
  </si>
  <si>
    <t xml:space="preserve">   奖励金</t>
  </si>
  <si>
    <t xml:space="preserve">   生产补贴</t>
  </si>
  <si>
    <t xml:space="preserve">   提租补贴</t>
  </si>
  <si>
    <t xml:space="preserve">   购房补贴</t>
  </si>
  <si>
    <t xml:space="preserve">   采暖补贴</t>
  </si>
  <si>
    <t xml:space="preserve">   物业服务补贴</t>
  </si>
  <si>
    <t xml:space="preserve">   其他对个人和家庭的补助支出</t>
  </si>
  <si>
    <t>四、其他资本性支出</t>
  </si>
  <si>
    <t xml:space="preserve">   房屋建筑物购建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</si>
  <si>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办公设备购置</t>
    </r>
  </si>
  <si>
    <t xml:space="preserve">   专用设备购置</t>
  </si>
  <si>
    <t xml:space="preserve">   基础设施建设</t>
  </si>
  <si>
    <t xml:space="preserve">   大型修缮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</si>
  <si>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信息网络及软件购置更新</t>
    </r>
  </si>
  <si>
    <t xml:space="preserve">   公用车购置</t>
  </si>
  <si>
    <t xml:space="preserve">   无形资产购置</t>
  </si>
  <si>
    <t xml:space="preserve">   其他资本性支出</t>
  </si>
  <si>
    <t xml:space="preserve">    支    出    合    计</t>
  </si>
  <si>
    <t>2019年市直基本支出预计执行情况表</t>
  </si>
  <si>
    <t>2018年预计
完成</t>
  </si>
  <si>
    <t>2019年预算</t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</si>
</sst>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"/>
    <numFmt numFmtId="177" formatCode="* #,##0.00;* \-#,##0.00;* &quot;-&quot;??;@"/>
    <numFmt numFmtId="178" formatCode="\$#,##0;\(\$#,##0\)"/>
    <numFmt numFmtId="179" formatCode="_(&quot;$&quot;* #,##0.00_);_(&quot;$&quot;* \(#,##0.00\);_(&quot;$&quot;* &quot;-&quot;??_);_(@_)"/>
    <numFmt numFmtId="180" formatCode="_-&quot;$&quot;* #,##0_-;\-&quot;$&quot;* #,##0_-;_-&quot;$&quot;* &quot;-&quot;_-;_-@_-"/>
    <numFmt numFmtId="181" formatCode="#,##0;\-#,##0;&quot;-&quot;"/>
    <numFmt numFmtId="182" formatCode="#,##0;\(#,##0\)"/>
    <numFmt numFmtId="183" formatCode="#,##0.0000"/>
    <numFmt numFmtId="184" formatCode="0.0_ "/>
    <numFmt numFmtId="185" formatCode="\$#,##0.00;\(\$#,##0.00\)"/>
    <numFmt numFmtId="186" formatCode="#,##0.000"/>
    <numFmt numFmtId="187" formatCode="&quot;$&quot;#,##0;[Red]\-&quot;$&quot;#,##0"/>
    <numFmt numFmtId="188" formatCode="&quot;$&quot;#,##0;\-&quot;$&quot;#,##0"/>
    <numFmt numFmtId="189" formatCode="0_ "/>
  </numFmts>
  <fonts count="66">
    <font>
      <sz val="11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8"/>
      <name val="方正小标宋_GBK"/>
      <charset val="134"/>
    </font>
    <font>
      <sz val="12"/>
      <name val="宋体"/>
      <charset val="134"/>
    </font>
    <font>
      <sz val="11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8"/>
      <name val="宋体"/>
      <charset val="134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sz val="12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2"/>
      <color indexed="8"/>
      <name val="宋体"/>
      <charset val="134"/>
    </font>
    <font>
      <sz val="11"/>
      <color indexed="17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2"/>
      <color indexed="62"/>
      <name val="宋体"/>
      <charset val="134"/>
    </font>
    <font>
      <sz val="12"/>
      <color indexed="60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52"/>
      <name val="宋体"/>
      <charset val="134"/>
    </font>
    <font>
      <b/>
      <sz val="12"/>
      <color indexed="63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2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21"/>
      <name val="楷体_GB2312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MS Sans Serif"/>
      <charset val="134"/>
    </font>
    <font>
      <u/>
      <sz val="12"/>
      <color indexed="36"/>
      <name val="宋体"/>
      <charset val="134"/>
    </font>
    <font>
      <sz val="7"/>
      <name val="Small Fonts"/>
      <charset val="134"/>
    </font>
    <font>
      <sz val="9"/>
      <name val="宋体"/>
      <charset val="134"/>
    </font>
    <font>
      <sz val="12"/>
      <name val="官帕眉"/>
      <charset val="134"/>
    </font>
    <font>
      <u/>
      <sz val="12"/>
      <color indexed="20"/>
      <name val="宋体"/>
      <charset val="134"/>
    </font>
    <font>
      <sz val="12"/>
      <name val="Courier"/>
      <charset val="134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188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9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31" fillId="42" borderId="11" applyNumberForma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6" fillId="31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0" borderId="0"/>
    <xf numFmtId="0" fontId="11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27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5" fillId="53" borderId="1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6" fillId="53" borderId="5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8" fillId="49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49" fillId="0" borderId="20" applyNumberFormat="0" applyFill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9" fillId="4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2" fillId="0" borderId="0">
      <alignment horizontal="centerContinuous" vertical="center"/>
    </xf>
    <xf numFmtId="0" fontId="11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1" fontId="0" fillId="0" borderId="2">
      <alignment vertical="center"/>
      <protection locked="0"/>
    </xf>
    <xf numFmtId="0" fontId="11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6" fillId="0" borderId="0"/>
    <xf numFmtId="176" fontId="0" fillId="0" borderId="2">
      <alignment vertical="center"/>
      <protection locked="0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/>
    <xf numFmtId="0" fontId="40" fillId="51" borderId="1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4" fillId="0" borderId="24" applyNumberFormat="0" applyAlignment="0" applyProtection="0">
      <alignment horizontal="left" vertical="center"/>
    </xf>
    <xf numFmtId="0" fontId="13" fillId="37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1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8" fontId="52" fillId="0" borderId="0"/>
    <xf numFmtId="0" fontId="2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4" fontId="59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23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1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6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37" fontId="61" fillId="0" borderId="0"/>
    <xf numFmtId="0" fontId="1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1" fillId="4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2">
      <alignment horizontal="distributed" vertical="center" wrapText="1"/>
    </xf>
    <xf numFmtId="0" fontId="11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1" fillId="4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1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/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2" fontId="53" fillId="0" borderId="0" applyProtection="0"/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183" fontId="5" fillId="0" borderId="0" applyFont="0" applyFill="0" applyBorder="0" applyAlignment="0" applyProtection="0"/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6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3" fillId="6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1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0" borderId="0"/>
    <xf numFmtId="0" fontId="5" fillId="0" borderId="0"/>
    <xf numFmtId="0" fontId="11" fillId="48" borderId="0" applyNumberFormat="0" applyBorder="0" applyAlignment="0" applyProtection="0">
      <alignment vertical="center"/>
    </xf>
    <xf numFmtId="0" fontId="5" fillId="0" borderId="0"/>
    <xf numFmtId="0" fontId="11" fillId="4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48" borderId="0" applyNumberFormat="0" applyBorder="0" applyAlignment="0" applyProtection="0">
      <alignment vertical="center"/>
    </xf>
    <xf numFmtId="0" fontId="5" fillId="0" borderId="0"/>
    <xf numFmtId="0" fontId="11" fillId="4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30" fillId="0" borderId="0" applyNumberFormat="0" applyFill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5" fillId="0" borderId="0"/>
    <xf numFmtId="0" fontId="11" fillId="4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1" fillId="48" borderId="0" applyNumberFormat="0" applyBorder="0" applyAlignment="0" applyProtection="0">
      <alignment vertical="center"/>
    </xf>
    <xf numFmtId="0" fontId="5" fillId="0" borderId="0"/>
    <xf numFmtId="0" fontId="11" fillId="4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0" fillId="0" borderId="2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185" fontId="52" fillId="0" borderId="0"/>
    <xf numFmtId="0" fontId="13" fillId="33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27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27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0" fillId="0" borderId="2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37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32" fillId="4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3" fillId="1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" fillId="0" borderId="0">
      <alignment vertical="center"/>
    </xf>
    <xf numFmtId="1" fontId="51" fillId="0" borderId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3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3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1" fillId="0" borderId="0"/>
    <xf numFmtId="0" fontId="14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/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3" fillId="19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3" fillId="19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3" fillId="19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3" fillId="19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26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3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181" fontId="58" fillId="0" borderId="0" applyFill="0" applyBorder="0" applyAlignment="0"/>
    <xf numFmtId="0" fontId="5" fillId="0" borderId="0">
      <alignment vertical="center"/>
    </xf>
    <xf numFmtId="41" fontId="51" fillId="0" borderId="0" applyFont="0" applyFill="0" applyBorder="0" applyAlignment="0" applyProtection="0"/>
    <xf numFmtId="182" fontId="52" fillId="0" borderId="0"/>
    <xf numFmtId="0" fontId="5" fillId="0" borderId="0"/>
    <xf numFmtId="43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0" fontId="53" fillId="0" borderId="0" applyProtection="0"/>
    <xf numFmtId="176" fontId="0" fillId="0" borderId="2">
      <alignment vertical="center"/>
      <protection locked="0"/>
    </xf>
    <xf numFmtId="0" fontId="13" fillId="37" borderId="0" applyNumberFormat="0" applyBorder="0" applyAlignment="0" applyProtection="0">
      <alignment vertical="center"/>
    </xf>
    <xf numFmtId="0" fontId="54" fillId="0" borderId="21">
      <alignment horizontal="left" vertical="center"/>
    </xf>
    <xf numFmtId="0" fontId="57" fillId="0" borderId="0" applyProtection="0"/>
    <xf numFmtId="0" fontId="54" fillId="0" borderId="0" applyProtection="0"/>
    <xf numFmtId="0" fontId="13" fillId="13" borderId="0" applyNumberFormat="0" applyBorder="0" applyAlignment="0" applyProtection="0">
      <alignment vertical="center"/>
    </xf>
    <xf numFmtId="0" fontId="55" fillId="0" borderId="0"/>
    <xf numFmtId="0" fontId="5" fillId="0" borderId="0" applyNumberFormat="0" applyFill="0" applyBorder="0" applyAlignment="0" applyProtection="0"/>
    <xf numFmtId="0" fontId="7" fillId="0" borderId="0"/>
    <xf numFmtId="0" fontId="53" fillId="0" borderId="22" applyProtection="0"/>
    <xf numFmtId="0" fontId="13" fillId="6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2">
      <alignment horizontal="distributed" vertical="center" wrapText="1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5" fillId="0" borderId="0">
      <alignment vertical="center"/>
    </xf>
    <xf numFmtId="0" fontId="30" fillId="0" borderId="23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/>
    <xf numFmtId="0" fontId="30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40" fillId="51" borderId="15" applyNumberFormat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36" fillId="47" borderId="13" applyNumberFormat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36" fillId="47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176" fontId="0" fillId="0" borderId="2">
      <alignment vertical="center"/>
      <protection locked="0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3" fillId="0" borderId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21" fillId="15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3" fillId="61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14" fillId="15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4" fillId="15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13" fillId="61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3" fillId="61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13" fillId="61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3" fillId="61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2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35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47" borderId="13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86" fontId="5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5" fillId="25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5" fillId="25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5" fillId="25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" fontId="0" fillId="0" borderId="2">
      <alignment vertical="center"/>
      <protection locked="0"/>
    </xf>
    <xf numFmtId="0" fontId="14" fillId="1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6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6" fillId="47" borderId="13" applyNumberFormat="0" applyAlignment="0" applyProtection="0">
      <alignment vertical="center"/>
    </xf>
    <xf numFmtId="0" fontId="3" fillId="0" borderId="0">
      <alignment vertical="center"/>
    </xf>
    <xf numFmtId="0" fontId="36" fillId="47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47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47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47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6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5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62" fillId="0" borderId="0"/>
    <xf numFmtId="0" fontId="36" fillId="47" borderId="13" applyNumberFormat="0" applyAlignment="0" applyProtection="0">
      <alignment vertical="center"/>
    </xf>
    <xf numFmtId="0" fontId="6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6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1" fontId="0" fillId="0" borderId="2">
      <alignment vertical="center"/>
      <protection locked="0"/>
    </xf>
    <xf numFmtId="0" fontId="5" fillId="0" borderId="0"/>
    <xf numFmtId="0" fontId="5" fillId="0" borderId="0"/>
    <xf numFmtId="1" fontId="0" fillId="0" borderId="2">
      <alignment vertical="center"/>
      <protection locked="0"/>
    </xf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12" applyNumberFormat="0" applyFill="0" applyAlignment="0" applyProtection="0">
      <alignment vertical="center"/>
    </xf>
    <xf numFmtId="0" fontId="5" fillId="0" borderId="0"/>
    <xf numFmtId="0" fontId="0" fillId="0" borderId="0"/>
    <xf numFmtId="0" fontId="13" fillId="12" borderId="0" applyNumberFormat="0" applyBorder="0" applyAlignment="0" applyProtection="0">
      <alignment vertical="center"/>
    </xf>
    <xf numFmtId="0" fontId="5" fillId="0" borderId="0"/>
    <xf numFmtId="0" fontId="13" fillId="1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5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 applyNumberFormat="0" applyFill="0" applyBorder="0" applyAlignment="0" applyProtection="0"/>
    <xf numFmtId="9" fontId="63" fillId="0" borderId="0" applyFont="0" applyFill="0" applyBorder="0" applyAlignment="0" applyProtection="0"/>
    <xf numFmtId="0" fontId="34" fillId="47" borderId="11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176" fontId="0" fillId="0" borderId="2">
      <alignment vertical="center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13" fillId="1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0" fillId="51" borderId="1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34" fillId="47" borderId="11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0" borderId="0"/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0" fontId="40" fillId="51" borderId="15" applyNumberFormat="0" applyAlignment="0" applyProtection="0">
      <alignment vertical="center"/>
    </xf>
    <xf numFmtId="176" fontId="0" fillId="0" borderId="2">
      <alignment vertical="center"/>
      <protection locked="0"/>
    </xf>
    <xf numFmtId="0" fontId="40" fillId="51" borderId="15" applyNumberFormat="0" applyAlignment="0" applyProtection="0">
      <alignment vertical="center"/>
    </xf>
    <xf numFmtId="176" fontId="0" fillId="0" borderId="2">
      <alignment vertical="center"/>
      <protection locked="0"/>
    </xf>
    <xf numFmtId="0" fontId="40" fillId="51" borderId="15" applyNumberFormat="0" applyAlignment="0" applyProtection="0">
      <alignment vertical="center"/>
    </xf>
    <xf numFmtId="176" fontId="0" fillId="0" borderId="2">
      <alignment vertical="center"/>
      <protection locked="0"/>
    </xf>
    <xf numFmtId="0" fontId="40" fillId="51" borderId="15" applyNumberFormat="0" applyAlignment="0" applyProtection="0">
      <alignment vertical="center"/>
    </xf>
    <xf numFmtId="176" fontId="0" fillId="0" borderId="2">
      <alignment vertical="center"/>
      <protection locked="0"/>
    </xf>
    <xf numFmtId="0" fontId="40" fillId="51" borderId="15" applyNumberFormat="0" applyAlignment="0" applyProtection="0">
      <alignment vertical="center"/>
    </xf>
    <xf numFmtId="176" fontId="0" fillId="0" borderId="2">
      <alignment vertical="center"/>
      <protection locked="0"/>
    </xf>
    <xf numFmtId="0" fontId="40" fillId="51" borderId="15" applyNumberFormat="0" applyAlignment="0" applyProtection="0">
      <alignment vertical="center"/>
    </xf>
    <xf numFmtId="176" fontId="0" fillId="0" borderId="2">
      <alignment vertical="center"/>
      <protection locked="0"/>
    </xf>
    <xf numFmtId="0" fontId="40" fillId="51" borderId="15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176" fontId="0" fillId="0" borderId="2">
      <alignment vertical="center"/>
      <protection locked="0"/>
    </xf>
    <xf numFmtId="0" fontId="40" fillId="51" borderId="15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176" fontId="0" fillId="0" borderId="2">
      <alignment vertical="center"/>
      <protection locked="0"/>
    </xf>
    <xf numFmtId="0" fontId="26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6" fontId="0" fillId="0" borderId="2">
      <alignment vertical="center"/>
      <protection locked="0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0" fillId="0" borderId="2">
      <alignment vertical="center"/>
      <protection locked="0"/>
    </xf>
    <xf numFmtId="177" fontId="20" fillId="0" borderId="0" applyFont="0" applyFill="0" applyBorder="0" applyAlignment="0" applyProtection="0"/>
    <xf numFmtId="0" fontId="63" fillId="0" borderId="0"/>
    <xf numFmtId="0" fontId="13" fillId="62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76" fontId="0" fillId="0" borderId="2">
      <alignment vertical="center"/>
      <protection locked="0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5" fillId="25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176" fontId="0" fillId="0" borderId="2">
      <alignment vertical="center"/>
      <protection locked="0"/>
    </xf>
    <xf numFmtId="0" fontId="36" fillId="47" borderId="13" applyNumberFormat="0" applyAlignment="0" applyProtection="0">
      <alignment vertical="center"/>
    </xf>
    <xf numFmtId="176" fontId="0" fillId="0" borderId="2">
      <alignment vertical="center"/>
      <protection locked="0"/>
    </xf>
    <xf numFmtId="0" fontId="36" fillId="47" borderId="13" applyNumberFormat="0" applyAlignment="0" applyProtection="0">
      <alignment vertical="center"/>
    </xf>
    <xf numFmtId="176" fontId="0" fillId="0" borderId="2">
      <alignment vertical="center"/>
      <protection locked="0"/>
    </xf>
    <xf numFmtId="0" fontId="36" fillId="47" borderId="13" applyNumberFormat="0" applyAlignment="0" applyProtection="0">
      <alignment vertical="center"/>
    </xf>
    <xf numFmtId="176" fontId="0" fillId="0" borderId="2">
      <alignment vertical="center"/>
      <protection locked="0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6" fillId="47" borderId="13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0" fontId="31" fillId="42" borderId="11" applyNumberFormat="0" applyAlignment="0" applyProtection="0">
      <alignment vertical="center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0" fontId="65" fillId="0" borderId="0"/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176" fontId="0" fillId="0" borderId="2">
      <alignment vertical="center"/>
      <protection locked="0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25" borderId="6" applyNumberFormat="0" applyFont="0" applyAlignment="0" applyProtection="0">
      <alignment vertical="center"/>
    </xf>
    <xf numFmtId="0" fontId="5" fillId="0" borderId="0"/>
  </cellStyleXfs>
  <cellXfs count="100">
    <xf numFmtId="0" fontId="0" fillId="0" borderId="0" xfId="0"/>
    <xf numFmtId="0" fontId="0" fillId="2" borderId="0" xfId="0" applyFill="1"/>
    <xf numFmtId="189" fontId="0" fillId="2" borderId="0" xfId="0" applyNumberFormat="1" applyFill="1"/>
    <xf numFmtId="49" fontId="1" fillId="3" borderId="0" xfId="0" applyNumberFormat="1" applyFont="1" applyFill="1" applyAlignment="1">
      <alignment horizontal="center" vertical="center"/>
    </xf>
    <xf numFmtId="189" fontId="1" fillId="3" borderId="0" xfId="0" applyNumberFormat="1" applyFont="1" applyFill="1" applyAlignment="1">
      <alignment horizontal="center" vertical="center"/>
    </xf>
    <xf numFmtId="49" fontId="0" fillId="3" borderId="1" xfId="0" applyNumberFormat="1" applyFont="1" applyFill="1" applyBorder="1" applyAlignment="1">
      <alignment vertical="center"/>
    </xf>
    <xf numFmtId="49" fontId="0" fillId="3" borderId="0" xfId="0" applyNumberFormat="1" applyFont="1" applyFill="1" applyAlignment="1">
      <alignment vertical="center"/>
    </xf>
    <xf numFmtId="189" fontId="0" fillId="3" borderId="0" xfId="0" applyNumberFormat="1" applyFont="1" applyFill="1" applyAlignment="1">
      <alignment vertical="center"/>
    </xf>
    <xf numFmtId="0" fontId="0" fillId="3" borderId="0" xfId="0" applyFill="1"/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189" fontId="2" fillId="3" borderId="2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left" vertical="center"/>
    </xf>
    <xf numFmtId="189" fontId="0" fillId="3" borderId="2" xfId="0" applyNumberFormat="1" applyFill="1" applyBorder="1" applyAlignment="1"/>
    <xf numFmtId="189" fontId="0" fillId="3" borderId="2" xfId="0" applyNumberFormat="1" applyFill="1" applyBorder="1"/>
    <xf numFmtId="189" fontId="0" fillId="3" borderId="2" xfId="44" applyNumberFormat="1" applyFont="1" applyFill="1" applyBorder="1" applyAlignment="1">
      <alignment horizontal="right" vertical="center"/>
    </xf>
    <xf numFmtId="0" fontId="0" fillId="2" borderId="2" xfId="0" applyFill="1" applyBorder="1"/>
    <xf numFmtId="189" fontId="3" fillId="3" borderId="2" xfId="0" applyNumberFormat="1" applyFont="1" applyFill="1" applyBorder="1" applyAlignment="1">
      <alignment horizontal="right" vertical="center" shrinkToFit="1"/>
    </xf>
    <xf numFmtId="189" fontId="0" fillId="0" borderId="2" xfId="0" applyNumberFormat="1" applyFill="1" applyBorder="1" applyAlignment="1"/>
    <xf numFmtId="49" fontId="0" fillId="3" borderId="2" xfId="0" applyNumberFormat="1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89" fontId="0" fillId="2" borderId="0" xfId="0" applyNumberFormat="1" applyFill="1" applyBorder="1" applyAlignment="1">
      <alignment vertical="center"/>
    </xf>
    <xf numFmtId="189" fontId="0" fillId="3" borderId="0" xfId="1604" applyNumberFormat="1" applyFont="1" applyFill="1" applyAlignment="1">
      <alignment horizontal="right" vertical="center"/>
    </xf>
    <xf numFmtId="0" fontId="4" fillId="0" borderId="0" xfId="2357" applyFont="1">
      <alignment vertical="center"/>
    </xf>
    <xf numFmtId="0" fontId="5" fillId="0" borderId="0" xfId="2357" applyFont="1" applyFill="1">
      <alignment vertical="center"/>
    </xf>
    <xf numFmtId="0" fontId="0" fillId="0" borderId="0" xfId="2357" applyFont="1">
      <alignment vertical="center"/>
    </xf>
    <xf numFmtId="0" fontId="5" fillId="0" borderId="0" xfId="2357" applyFont="1">
      <alignment vertical="center"/>
    </xf>
    <xf numFmtId="0" fontId="4" fillId="0" borderId="0" xfId="2357" applyNumberFormat="1" applyFont="1" applyAlignment="1">
      <alignment horizontal="center" vertical="center"/>
    </xf>
    <xf numFmtId="0" fontId="5" fillId="0" borderId="1" xfId="1604" applyFont="1" applyFill="1" applyBorder="1" applyAlignment="1">
      <alignment horizontal="right"/>
    </xf>
    <xf numFmtId="0" fontId="6" fillId="0" borderId="2" xfId="2357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604" applyFont="1" applyFill="1" applyBorder="1" applyAlignment="1">
      <alignment horizontal="center" vertical="center"/>
    </xf>
    <xf numFmtId="0" fontId="0" fillId="0" borderId="2" xfId="2357" applyFont="1" applyBorder="1" applyAlignment="1">
      <alignment horizontal="justify" vertical="center" wrapText="1"/>
    </xf>
    <xf numFmtId="189" fontId="7" fillId="0" borderId="2" xfId="407" applyNumberFormat="1" applyFont="1" applyBorder="1" applyAlignment="1">
      <alignment vertical="center" wrapText="1"/>
    </xf>
    <xf numFmtId="184" fontId="8" fillId="4" borderId="2" xfId="44" applyNumberFormat="1" applyFont="1" applyFill="1" applyBorder="1" applyAlignment="1" applyProtection="1">
      <alignment horizontal="center" vertical="center"/>
    </xf>
    <xf numFmtId="0" fontId="5" fillId="0" borderId="2" xfId="2357" applyFont="1" applyBorder="1">
      <alignment vertical="center"/>
    </xf>
    <xf numFmtId="189" fontId="8" fillId="0" borderId="2" xfId="35" applyNumberFormat="1" applyFont="1" applyBorder="1" applyAlignment="1">
      <alignment vertical="center" wrapText="1"/>
    </xf>
    <xf numFmtId="0" fontId="0" fillId="0" borderId="2" xfId="2357" applyFont="1" applyFill="1" applyBorder="1" applyAlignment="1">
      <alignment horizontal="justify" vertical="center" wrapText="1"/>
    </xf>
    <xf numFmtId="189" fontId="7" fillId="0" borderId="2" xfId="35" applyNumberFormat="1" applyFont="1" applyFill="1" applyBorder="1" applyAlignment="1">
      <alignment vertical="center" wrapText="1"/>
    </xf>
    <xf numFmtId="189" fontId="7" fillId="0" borderId="2" xfId="407" applyNumberFormat="1" applyFont="1" applyFill="1" applyBorder="1" applyAlignment="1">
      <alignment vertical="center" wrapText="1"/>
    </xf>
    <xf numFmtId="0" fontId="0" fillId="0" borderId="2" xfId="2357" applyFont="1" applyBorder="1" applyAlignment="1">
      <alignment vertical="center" wrapText="1"/>
    </xf>
    <xf numFmtId="189" fontId="7" fillId="0" borderId="2" xfId="35" applyNumberFormat="1" applyFont="1" applyBorder="1" applyAlignment="1">
      <alignment vertical="center" wrapText="1"/>
    </xf>
    <xf numFmtId="189" fontId="7" fillId="4" borderId="2" xfId="2357" applyNumberFormat="1" applyFont="1" applyFill="1" applyBorder="1" applyAlignment="1">
      <alignment vertical="center" wrapText="1"/>
    </xf>
    <xf numFmtId="0" fontId="5" fillId="0" borderId="0" xfId="2357" applyFont="1" applyAlignment="1">
      <alignment horizontal="right" vertical="center"/>
    </xf>
    <xf numFmtId="0" fontId="5" fillId="0" borderId="1" xfId="2357" applyFont="1" applyBorder="1" applyAlignment="1">
      <alignment horizontal="right"/>
    </xf>
    <xf numFmtId="0" fontId="6" fillId="0" borderId="2" xfId="2357" applyFont="1" applyFill="1" applyBorder="1" applyAlignment="1">
      <alignment horizontal="center" vertical="center" wrapText="1"/>
    </xf>
    <xf numFmtId="0" fontId="5" fillId="0" borderId="2" xfId="2357" applyFont="1" applyFill="1" applyBorder="1" applyAlignment="1">
      <alignment horizontal="justify" vertical="center" wrapText="1"/>
    </xf>
    <xf numFmtId="189" fontId="8" fillId="4" borderId="2" xfId="407" applyNumberFormat="1" applyFont="1" applyFill="1" applyBorder="1" applyAlignment="1">
      <alignment horizontal="right" vertical="center" wrapText="1"/>
    </xf>
    <xf numFmtId="0" fontId="5" fillId="0" borderId="2" xfId="2357" applyFont="1" applyFill="1" applyBorder="1">
      <alignment vertical="center"/>
    </xf>
    <xf numFmtId="189" fontId="8" fillId="0" borderId="2" xfId="403" applyNumberFormat="1" applyFont="1" applyFill="1" applyBorder="1" applyAlignment="1">
      <alignment horizontal="right" vertical="center" wrapText="1"/>
    </xf>
    <xf numFmtId="189" fontId="8" fillId="0" borderId="2" xfId="407" applyNumberFormat="1" applyFont="1" applyFill="1" applyBorder="1" applyAlignment="1">
      <alignment horizontal="right" vertical="center" wrapText="1"/>
    </xf>
    <xf numFmtId="0" fontId="8" fillId="0" borderId="0" xfId="2357" applyFont="1" applyFill="1">
      <alignment vertical="center"/>
    </xf>
    <xf numFmtId="0" fontId="9" fillId="0" borderId="2" xfId="2357" applyFont="1" applyFill="1" applyBorder="1" applyAlignment="1">
      <alignment vertical="center" wrapText="1"/>
    </xf>
    <xf numFmtId="189" fontId="8" fillId="4" borderId="2" xfId="2357" applyNumberFormat="1" applyFont="1" applyFill="1" applyBorder="1" applyAlignment="1">
      <alignment vertical="center" wrapText="1"/>
    </xf>
    <xf numFmtId="0" fontId="5" fillId="0" borderId="2" xfId="2357" applyFont="1" applyBorder="1">
      <alignment vertical="center"/>
    </xf>
    <xf numFmtId="0" fontId="5" fillId="5" borderId="2" xfId="2357" applyFont="1" applyFill="1" applyBorder="1">
      <alignment vertical="center"/>
    </xf>
    <xf numFmtId="0" fontId="0" fillId="0" borderId="0" xfId="0" applyFill="1" applyBorder="1" applyAlignment="1"/>
    <xf numFmtId="0" fontId="1" fillId="0" borderId="0" xfId="1604" applyNumberFormat="1" applyFont="1" applyFill="1" applyAlignment="1">
      <alignment horizontal="center" vertical="center"/>
    </xf>
    <xf numFmtId="0" fontId="0" fillId="0" borderId="0" xfId="1604" applyFont="1" applyFill="1" applyBorder="1" applyAlignment="1">
      <alignment vertical="center"/>
    </xf>
    <xf numFmtId="189" fontId="0" fillId="0" borderId="0" xfId="1604" applyNumberFormat="1" applyFont="1" applyFill="1" applyBorder="1" applyAlignment="1">
      <alignment horizontal="right" vertical="center"/>
    </xf>
    <xf numFmtId="0" fontId="0" fillId="0" borderId="0" xfId="1604" applyFont="1" applyFill="1" applyBorder="1" applyAlignment="1">
      <alignment horizontal="right" vertical="center"/>
    </xf>
    <xf numFmtId="0" fontId="2" fillId="0" borderId="2" xfId="1604" applyFont="1" applyFill="1" applyBorder="1" applyAlignment="1">
      <alignment horizontal="distributed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89" fontId="2" fillId="0" borderId="2" xfId="0" applyNumberFormat="1" applyFont="1" applyFill="1" applyBorder="1" applyAlignment="1">
      <alignment horizontal="center" vertical="center" wrapText="1"/>
    </xf>
    <xf numFmtId="0" fontId="0" fillId="0" borderId="2" xfId="2358" applyFont="1" applyFill="1" applyBorder="1" applyAlignment="1">
      <alignment horizontal="left" vertical="center"/>
    </xf>
    <xf numFmtId="189" fontId="0" fillId="6" borderId="2" xfId="1604" applyNumberFormat="1" applyFont="1" applyFill="1" applyBorder="1" applyAlignment="1">
      <alignment vertical="center"/>
    </xf>
    <xf numFmtId="189" fontId="0" fillId="7" borderId="2" xfId="1604" applyNumberFormat="1" applyFont="1" applyFill="1" applyBorder="1" applyAlignment="1">
      <alignment vertical="center"/>
    </xf>
    <xf numFmtId="184" fontId="0" fillId="3" borderId="2" xfId="44" applyNumberFormat="1" applyFont="1" applyFill="1" applyBorder="1" applyAlignment="1">
      <alignment horizontal="right" vertical="center"/>
    </xf>
    <xf numFmtId="0" fontId="0" fillId="0" borderId="2" xfId="2358" applyFont="1" applyFill="1" applyBorder="1" applyAlignment="1">
      <alignment vertical="center"/>
    </xf>
    <xf numFmtId="0" fontId="0" fillId="8" borderId="2" xfId="2358" applyFont="1" applyFill="1" applyBorder="1" applyAlignment="1">
      <alignment horizontal="left" vertical="center"/>
    </xf>
    <xf numFmtId="0" fontId="0" fillId="8" borderId="2" xfId="2358" applyFont="1" applyFill="1" applyBorder="1" applyAlignment="1">
      <alignment vertical="center"/>
    </xf>
    <xf numFmtId="189" fontId="10" fillId="7" borderId="2" xfId="1604" applyNumberFormat="1" applyFont="1" applyFill="1" applyBorder="1" applyAlignment="1">
      <alignment vertical="center"/>
    </xf>
    <xf numFmtId="0" fontId="0" fillId="9" borderId="0" xfId="0" applyFill="1" applyBorder="1" applyAlignment="1"/>
    <xf numFmtId="189" fontId="10" fillId="0" borderId="2" xfId="1604" applyNumberFormat="1" applyFont="1" applyFill="1" applyBorder="1" applyAlignment="1">
      <alignment vertical="center"/>
    </xf>
    <xf numFmtId="0" fontId="0" fillId="9" borderId="2" xfId="2358" applyFont="1" applyFill="1" applyBorder="1" applyAlignment="1">
      <alignment vertical="center"/>
    </xf>
    <xf numFmtId="0" fontId="5" fillId="0" borderId="2" xfId="1626" applyFont="1" applyFill="1" applyBorder="1" applyAlignment="1">
      <alignment vertical="center" shrinkToFit="1"/>
    </xf>
    <xf numFmtId="0" fontId="11" fillId="0" borderId="2" xfId="1626" applyFont="1" applyFill="1" applyBorder="1" applyAlignment="1">
      <alignment vertical="center"/>
    </xf>
    <xf numFmtId="189" fontId="0" fillId="0" borderId="2" xfId="0" applyNumberFormat="1" applyFont="1" applyFill="1" applyBorder="1" applyAlignment="1">
      <alignment horizontal="right" vertical="center"/>
    </xf>
    <xf numFmtId="0" fontId="5" fillId="0" borderId="2" xfId="2346" applyFont="1" applyFill="1" applyBorder="1" applyAlignment="1">
      <alignment vertical="center" shrinkToFit="1"/>
    </xf>
    <xf numFmtId="0" fontId="0" fillId="0" borderId="4" xfId="2358" applyFont="1" applyFill="1" applyBorder="1" applyAlignment="1">
      <alignment vertical="center"/>
    </xf>
    <xf numFmtId="189" fontId="0" fillId="6" borderId="4" xfId="1604" applyNumberFormat="1" applyFont="1" applyFill="1" applyBorder="1" applyAlignment="1">
      <alignment vertical="center"/>
    </xf>
    <xf numFmtId="189" fontId="0" fillId="7" borderId="4" xfId="1604" applyNumberFormat="1" applyFont="1" applyFill="1" applyBorder="1" applyAlignment="1">
      <alignment vertical="center"/>
    </xf>
    <xf numFmtId="0" fontId="0" fillId="0" borderId="2" xfId="2358" applyFont="1" applyFill="1" applyBorder="1" applyAlignment="1">
      <alignment horizontal="center" vertical="center"/>
    </xf>
    <xf numFmtId="0" fontId="1" fillId="0" borderId="0" xfId="1604" applyNumberFormat="1" applyFont="1" applyFill="1" applyBorder="1" applyAlignment="1">
      <alignment horizontal="center" vertical="center"/>
    </xf>
    <xf numFmtId="189" fontId="1" fillId="8" borderId="0" xfId="1604" applyNumberFormat="1" applyFont="1" applyFill="1" applyBorder="1" applyAlignment="1">
      <alignment horizontal="center" vertical="center"/>
    </xf>
    <xf numFmtId="0" fontId="1" fillId="8" borderId="0" xfId="1604" applyNumberFormat="1" applyFont="1" applyFill="1" applyBorder="1" applyAlignment="1">
      <alignment horizontal="center" vertical="center"/>
    </xf>
    <xf numFmtId="189" fontId="0" fillId="10" borderId="2" xfId="1604" applyNumberFormat="1" applyFont="1" applyFill="1" applyBorder="1" applyAlignment="1">
      <alignment vertical="center"/>
    </xf>
    <xf numFmtId="189" fontId="10" fillId="6" borderId="2" xfId="1604" applyNumberFormat="1" applyFont="1" applyFill="1" applyBorder="1" applyAlignment="1">
      <alignment vertical="center"/>
    </xf>
    <xf numFmtId="189" fontId="0" fillId="10" borderId="4" xfId="1604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horizontal="right" vertical="center"/>
    </xf>
    <xf numFmtId="189" fontId="0" fillId="3" borderId="2" xfId="0" applyNumberFormat="1" applyFont="1" applyFill="1" applyBorder="1" applyAlignment="1">
      <alignment horizontal="right" vertical="center"/>
    </xf>
    <xf numFmtId="0" fontId="0" fillId="3" borderId="2" xfId="2346" applyFont="1" applyFill="1" applyBorder="1" applyAlignment="1">
      <alignment vertical="center" shrinkToFit="1"/>
    </xf>
    <xf numFmtId="0" fontId="0" fillId="3" borderId="2" xfId="0" applyFill="1" applyBorder="1"/>
    <xf numFmtId="0" fontId="0" fillId="3" borderId="2" xfId="1626" applyFont="1" applyFill="1" applyBorder="1" applyAlignment="1">
      <alignment vertical="center" shrinkToFit="1"/>
    </xf>
    <xf numFmtId="0" fontId="0" fillId="3" borderId="2" xfId="2359" applyFont="1" applyFill="1" applyBorder="1" applyAlignment="1">
      <alignment vertical="center" wrapText="1"/>
    </xf>
    <xf numFmtId="0" fontId="0" fillId="3" borderId="2" xfId="2348" applyFont="1" applyFill="1" applyBorder="1" applyAlignment="1">
      <alignment vertical="center" wrapText="1"/>
    </xf>
    <xf numFmtId="0" fontId="5" fillId="3" borderId="2" xfId="1626" applyFont="1" applyFill="1" applyBorder="1" applyAlignment="1">
      <alignment vertical="center" shrinkToFit="1"/>
    </xf>
    <xf numFmtId="0" fontId="0" fillId="3" borderId="2" xfId="1626" applyFont="1" applyFill="1" applyBorder="1" applyAlignment="1">
      <alignment horizontal="center" vertical="center" shrinkToFit="1"/>
    </xf>
  </cellXfs>
  <cellStyles count="3188">
    <cellStyle name="常规" xfId="0" builtinId="0"/>
    <cellStyle name="货币[0]" xfId="1" builtinId="7"/>
    <cellStyle name="20% - 强调文字颜色 2 3 6" xfId="2"/>
    <cellStyle name="货币" xfId="3" builtinId="4"/>
    <cellStyle name="40% - 强调文字颜色 1 2 4 2" xfId="4"/>
    <cellStyle name="强调文字颜色 2 3 2" xfId="5"/>
    <cellStyle name="输入" xfId="6" builtinId="20"/>
    <cellStyle name="强调文字颜色 6 2 3 2 2" xfId="7"/>
    <cellStyle name="60% - 强调文字颜色 4 2 3 6" xfId="8"/>
    <cellStyle name="20% - 强调文字颜色 3 2 3 3" xfId="9"/>
    <cellStyle name="汇总 6" xfId="10"/>
    <cellStyle name="20% - 强调文字颜色 1 2" xfId="11"/>
    <cellStyle name="40% - 强调文字颜色 1 3 2 3" xfId="12"/>
    <cellStyle name="表标题 2 2 3 2" xfId="13"/>
    <cellStyle name="20% - 强调文字颜色 3" xfId="14" builtinId="38"/>
    <cellStyle name="60% - 强调文字颜色 4 2 4 3 2" xfId="15"/>
    <cellStyle name="好_李市长资料2010(调整) 3 6" xfId="16"/>
    <cellStyle name="注释 3 2 3 2" xfId="17"/>
    <cellStyle name="20% - 强调文字颜色 1 2 3 2 3" xfId="18"/>
    <cellStyle name="强调文字颜色 6 3 2 4" xfId="19"/>
    <cellStyle name="60% - 强调文字颜色 5 2" xfId="20"/>
    <cellStyle name="40% - 强调文字颜色 2 2 2 3" xfId="21"/>
    <cellStyle name="40% - 强调文字颜色 1 3 5" xfId="22"/>
    <cellStyle name="标题 2 2 3 2" xfId="23"/>
    <cellStyle name="好_襄樊市本级企业2009年地税纳税明细表3.31 2 3" xfId="24"/>
    <cellStyle name="20% - 强调文字颜色 4 2 4 3" xfId="25"/>
    <cellStyle name="千位分隔[0]" xfId="26" builtinId="6"/>
    <cellStyle name="40% - 强调文字颜色 2 2 3 2 2" xfId="27"/>
    <cellStyle name="解释性文本 2 3 6" xfId="28"/>
    <cellStyle name="40% - 强调文字颜色 4 3 4" xfId="29"/>
    <cellStyle name="40% - 强调文字颜色 3" xfId="30" builtinId="39"/>
    <cellStyle name="40% - 强调文字颜色 3 3 3 2" xfId="31"/>
    <cellStyle name="标题 1 2 4 4" xfId="32"/>
    <cellStyle name="差" xfId="33" builtinId="27"/>
    <cellStyle name="20% - 强调文字颜色 2 2 3 2 2 2" xfId="34"/>
    <cellStyle name="千位分隔" xfId="35" builtinId="3"/>
    <cellStyle name="解释性文本 2 3 2 4" xfId="36"/>
    <cellStyle name="20% - 强调文字颜色 5 2 3 5" xfId="37"/>
    <cellStyle name="60% - 强调文字颜色 3" xfId="38" builtinId="40"/>
    <cellStyle name="40% - 强调文字颜色 2 2 3 4 2" xfId="39"/>
    <cellStyle name="60% - 强调文字颜色 6 3 2" xfId="40"/>
    <cellStyle name="标题 4 3 6" xfId="41"/>
    <cellStyle name="20% - 强调文字颜色 6 3 2 2 2" xfId="42"/>
    <cellStyle name="超链接" xfId="43" builtinId="8"/>
    <cellStyle name="百分比" xfId="44" builtinId="5"/>
    <cellStyle name="输入 2 3 2 3 2" xfId="45"/>
    <cellStyle name="60% - 强调文字颜色 1 2 4 4" xfId="46"/>
    <cellStyle name="警告文本 2 7" xfId="47"/>
    <cellStyle name="好 2 4 3 2" xfId="48"/>
    <cellStyle name="常规 3 3 2 4" xfId="49"/>
    <cellStyle name="40% - 强调文字颜色 5 3 3 2" xfId="50"/>
    <cellStyle name="20% - 强调文字颜色 4 2 3 2 4" xfId="51"/>
    <cellStyle name="60% - 强调文字颜色 5 4 2" xfId="52"/>
    <cellStyle name="已访问的超链接" xfId="53" builtinId="9"/>
    <cellStyle name="适中 2 4 2" xfId="54"/>
    <cellStyle name="注释" xfId="55" builtinId="10"/>
    <cellStyle name="60% - 强调文字颜色 2 3" xfId="56"/>
    <cellStyle name="60% - 强调文字颜色 2 2 3 2 4" xfId="57"/>
    <cellStyle name="60% - 强调文字颜色 3 2 4 4" xfId="58"/>
    <cellStyle name="20% - 强调文字颜色 4 5" xfId="59"/>
    <cellStyle name="20% - 强调文字颜色 5 2 3 4" xfId="60"/>
    <cellStyle name="40% - 强调文字颜色 2 3 5 2" xfId="61"/>
    <cellStyle name="60% - 强调文字颜色 2" xfId="62" builtinId="36"/>
    <cellStyle name="解释性文本 2 2" xfId="63"/>
    <cellStyle name="20% - 强调文字颜色 5 3 6" xfId="64"/>
    <cellStyle name="40% - 强调文字颜色 2 3 2 3 2" xfId="65"/>
    <cellStyle name="标题 4" xfId="66" builtinId="19"/>
    <cellStyle name="警告文本" xfId="67" builtinId="11"/>
    <cellStyle name="常规 4 4 3" xfId="68"/>
    <cellStyle name="40% - 强调文字颜色 2 2 4 2 2" xfId="69"/>
    <cellStyle name="差_襄樊市本级企业2009年地税纳税明细表3.31 3 2 4" xfId="70"/>
    <cellStyle name="20% - 强调文字颜色 4 4 2" xfId="71"/>
    <cellStyle name="标题" xfId="72" builtinId="15"/>
    <cellStyle name="解释性文本" xfId="73" builtinId="53"/>
    <cellStyle name="表标题 3 2 3" xfId="74"/>
    <cellStyle name="标题 1 5 2" xfId="75"/>
    <cellStyle name="20% - 强调文字颜色 2 3 2 2 2" xfId="76"/>
    <cellStyle name="20% - 强调文字颜色 5 3 3" xfId="77"/>
    <cellStyle name="标题 1" xfId="78" builtinId="16"/>
    <cellStyle name="输出 2 3 2 2 2" xfId="79"/>
    <cellStyle name="20% - 强调文字颜色 5 3 4" xfId="80"/>
    <cellStyle name="标题 2" xfId="81" builtinId="17"/>
    <cellStyle name="60% - 强调文字颜色 1" xfId="82" builtinId="32"/>
    <cellStyle name="60% - 强调文字颜色 6 2 3 6" xfId="83"/>
    <cellStyle name="40% - 强调文字颜色 3 8" xfId="84"/>
    <cellStyle name="20% - 强调文字颜色 5 2 3 3" xfId="85"/>
    <cellStyle name="20% - 强调文字颜色 5 3 5" xfId="86"/>
    <cellStyle name="标题 3" xfId="87" builtinId="18"/>
    <cellStyle name="60% - 强调文字颜色 4" xfId="88" builtinId="44"/>
    <cellStyle name="适中 2 6 2" xfId="89"/>
    <cellStyle name="20% - 强调文字颜色 5 2 3 6" xfId="90"/>
    <cellStyle name="40% - 强调文字颜色 6 6 2" xfId="91"/>
    <cellStyle name="60% - 强调文字颜色 4 2 4 2" xfId="92"/>
    <cellStyle name="注释 3 2 2" xfId="93"/>
    <cellStyle name="20% - 强调文字颜色 5 2 3 2 2 2" xfId="94"/>
    <cellStyle name="输出" xfId="95" builtinId="21"/>
    <cellStyle name="强调文字颜色 2 2 3 3 2" xfId="96"/>
    <cellStyle name="20% - 强调文字颜色 2 4 2" xfId="97"/>
    <cellStyle name="计算" xfId="98" builtinId="22"/>
    <cellStyle name="计算 2 3 3" xfId="99"/>
    <cellStyle name="标题 1 2 2 4" xfId="100"/>
    <cellStyle name="检查单元格" xfId="101" builtinId="23"/>
    <cellStyle name="20% - 强调文字颜色 2 2 3 2 3 2" xfId="102"/>
    <cellStyle name="20% - 强调文字颜色 6" xfId="103" builtinId="50"/>
    <cellStyle name="强调文字颜色 2" xfId="104" builtinId="33"/>
    <cellStyle name="常规 2 2 2 5" xfId="105"/>
    <cellStyle name="40% - 强调文字颜色 4 2 3 3" xfId="106"/>
    <cellStyle name="检查单元格 3 3" xfId="107"/>
    <cellStyle name="20% - 强调文字颜色 2 2 3 5 2" xfId="108"/>
    <cellStyle name="注释 2 3" xfId="109"/>
    <cellStyle name="好 2 8" xfId="110"/>
    <cellStyle name="60% - 强调文字颜色 2 3 2 3" xfId="111"/>
    <cellStyle name="40% - 强调文字颜色 5 7" xfId="112"/>
    <cellStyle name="20% - 强调文字颜色 5 2 5 2" xfId="113"/>
    <cellStyle name="链接单元格" xfId="114" builtinId="24"/>
    <cellStyle name="20% - 强调文字颜色 6 3 5" xfId="115"/>
    <cellStyle name="表标题 2 2" xfId="116"/>
    <cellStyle name="汇总" xfId="117" builtinId="25"/>
    <cellStyle name="好" xfId="118" builtinId="26"/>
    <cellStyle name="差 2 3 2" xfId="119"/>
    <cellStyle name="适中" xfId="120" builtinId="28"/>
    <cellStyle name="数字 3 2 3" xfId="121"/>
    <cellStyle name="差_襄樊市本级企业2009年地税纳税明细表3.31 5" xfId="122"/>
    <cellStyle name="标题 1 2 7 2" xfId="123"/>
    <cellStyle name="输出 3 3" xfId="124"/>
    <cellStyle name="强调文字颜色 2 2 4 2" xfId="125"/>
    <cellStyle name="常规 3 2 6" xfId="126"/>
    <cellStyle name="20% - 强调文字颜色 3 3" xfId="127"/>
    <cellStyle name="60% - 强调文字颜色 2 5 2" xfId="128"/>
    <cellStyle name="20% - 强调文字颜色 2 2 4 3 2" xfId="129"/>
    <cellStyle name="20% - 强调文字颜色 5" xfId="130" builtinId="46"/>
    <cellStyle name="强调文字颜色 1" xfId="131" builtinId="29"/>
    <cellStyle name="常规 2 2 2 4" xfId="132"/>
    <cellStyle name="40% - 强调文字颜色 4 2 3 2" xfId="133"/>
    <cellStyle name="计算 3 2 3 2" xfId="134"/>
    <cellStyle name="40% - 强调文字颜色 1 2 8" xfId="135"/>
    <cellStyle name="标题 2 2 2 5" xfId="136"/>
    <cellStyle name="20% - 强调文字颜色 1" xfId="137" builtinId="30"/>
    <cellStyle name="解释性文本 2 3 4" xfId="138"/>
    <cellStyle name="40% - 强调文字颜色 4 3 2" xfId="139"/>
    <cellStyle name="40% - 强调文字颜色 1" xfId="140" builtinId="31"/>
    <cellStyle name="20% - 强调文字颜色 2" xfId="141" builtinId="34"/>
    <cellStyle name="解释性文本 2 3 5" xfId="142"/>
    <cellStyle name="40% - 强调文字颜色 4 3 3" xfId="143"/>
    <cellStyle name="汇总 3 4" xfId="144"/>
    <cellStyle name="40% - 强调文字颜色 1 2 2 3 2" xfId="145"/>
    <cellStyle name="40% - 强调文字颜色 2" xfId="146" builtinId="35"/>
    <cellStyle name="强调文字颜色 3" xfId="147" builtinId="37"/>
    <cellStyle name="40% - 强调文字颜色 4 2 3 4" xfId="148"/>
    <cellStyle name="好_襄樊市本级企业2009年地税纳税明细表3.31 2 3 2" xfId="149"/>
    <cellStyle name="20% - 强调文字颜色 4 2 4 3 2" xfId="150"/>
    <cellStyle name="链接单元格 2 2 5" xfId="151"/>
    <cellStyle name="警告文本 2 4 3" xfId="152"/>
    <cellStyle name="汇总 2 4 4" xfId="153"/>
    <cellStyle name="40% - 强调文字颜色 2 2 3 2 2 2" xfId="154"/>
    <cellStyle name="强调文字颜色 4" xfId="155" builtinId="41"/>
    <cellStyle name="40% - 强调文字颜色 4 2 3 5" xfId="156"/>
    <cellStyle name="20% - 强调文字颜色 4" xfId="157" builtinId="42"/>
    <cellStyle name="40% - 强调文字颜色 4 3 5" xfId="158"/>
    <cellStyle name="40% - 强调文字颜色 4" xfId="159" builtinId="43"/>
    <cellStyle name="强调文字颜色 5" xfId="160" builtinId="45"/>
    <cellStyle name="60% - 强调文字颜色 6 5 2" xfId="161"/>
    <cellStyle name="40% - 强调文字颜色 4 2 3 6" xfId="162"/>
    <cellStyle name="60% - 强调文字颜色 1 2 2 4 2" xfId="163"/>
    <cellStyle name="40% - 强调文字颜色 4 3 6" xfId="164"/>
    <cellStyle name="40% - 强调文字颜色 5" xfId="165" builtinId="47"/>
    <cellStyle name="标题 1 4 2" xfId="166"/>
    <cellStyle name="60% - 强调文字颜色 5" xfId="167" builtinId="48"/>
    <cellStyle name="强调文字颜色 6" xfId="168" builtinId="49"/>
    <cellStyle name="小数 2 4 2" xfId="169"/>
    <cellStyle name="40% - 强调文字颜色 6" xfId="170" builtinId="51"/>
    <cellStyle name="好_对城区转移支付汇总表2003 5 2" xfId="171"/>
    <cellStyle name="强调文字颜色 2 2 4 2 2" xfId="172"/>
    <cellStyle name="常规 3 2 6 2" xfId="173"/>
    <cellStyle name="20% - 强调文字颜色 3 3 2" xfId="174"/>
    <cellStyle name="60% - 强调文字颜色 6" xfId="175" builtinId="52"/>
    <cellStyle name="20% - 强调文字颜色 1 2 2 4 2" xfId="176"/>
    <cellStyle name="20% - 强调文字颜色 1 2 2 2" xfId="177"/>
    <cellStyle name="40% - 强调文字颜色 2 2 7 2" xfId="178"/>
    <cellStyle name="标题 5" xfId="179"/>
    <cellStyle name="20% - 强调文字颜色 1 2 2 3" xfId="180"/>
    <cellStyle name="解释性文本 2 3 5 2" xfId="181"/>
    <cellStyle name="常规 2 3 2 4" xfId="182"/>
    <cellStyle name="40% - 强调文字颜色 4 3 3 2" xfId="183"/>
    <cellStyle name="40% - 强调文字颜色 2 2" xfId="184"/>
    <cellStyle name="20% - 强调文字颜色 1 2 3" xfId="185"/>
    <cellStyle name="40% - 强调文字颜色 2 2 8" xfId="186"/>
    <cellStyle name="20% - 强调文字颜色 1 2 2 3 2" xfId="187"/>
    <cellStyle name="20% - 强调文字颜色 1 2 2 4" xfId="188"/>
    <cellStyle name="适中 2 3 2 3" xfId="189"/>
    <cellStyle name="20% - 强调文字颜色 1 2 3 2" xfId="190"/>
    <cellStyle name="60% - 强调文字颜色 3 2 7" xfId="191"/>
    <cellStyle name="60% - 强调文字颜色 2 2 3 5" xfId="192"/>
    <cellStyle name="40% - 强调文字颜色 2 2 2" xfId="193"/>
    <cellStyle name="适中 2 3 2 3 2" xfId="194"/>
    <cellStyle name="好_李市长资料2010(调整) 3 5" xfId="195"/>
    <cellStyle name="20% - 强调文字颜色 1 2 3 2 2" xfId="196"/>
    <cellStyle name="60% - 强调文字颜色 3 2 7 2" xfId="197"/>
    <cellStyle name="60% - 强调文字颜色 2 2 3 5 2" xfId="198"/>
    <cellStyle name="40% - 强调文字颜色 2 2 2 2" xfId="199"/>
    <cellStyle name="20% - 强调文字颜色 1 2 2 5" xfId="200"/>
    <cellStyle name="20% - 强调文字颜色 1 2 2" xfId="201"/>
    <cellStyle name="40% - 强调文字颜色 2 2 7" xfId="202"/>
    <cellStyle name="标题 2 3 2 4" xfId="203"/>
    <cellStyle name="数字 5 2" xfId="204"/>
    <cellStyle name="40% - 强调文字颜色 1 3 2 3 2" xfId="205"/>
    <cellStyle name="20% - 强调文字颜色 1 2 2 2 2" xfId="206"/>
    <cellStyle name="好_李市长资料2010(调整) 3 5 2" xfId="207"/>
    <cellStyle name="20% - 强调文字颜色 1 2 3 2 2 2" xfId="208"/>
    <cellStyle name="40% - 强调文字颜色 2 2 2 2 2" xfId="209"/>
    <cellStyle name="20% - 强调文字颜色 1 2 3 2 3 2" xfId="210"/>
    <cellStyle name="60% - 强调文字颜色 1 2 2 4" xfId="211"/>
    <cellStyle name="40% - 强调文字颜色 2 2 2 3 2" xfId="212"/>
    <cellStyle name="60% - 强调文字颜色 5 2 2" xfId="213"/>
    <cellStyle name="输入 2 3 2 2" xfId="214"/>
    <cellStyle name="20% - 强调文字颜色 1 2 3 2 4" xfId="215"/>
    <cellStyle name="好 2 4 2" xfId="216"/>
    <cellStyle name="40% - 强调文字颜色 5 3 2" xfId="217"/>
    <cellStyle name="40% - 强调文字颜色 2 2 2 4" xfId="218"/>
    <cellStyle name="60% - 强调文字颜色 5 3" xfId="219"/>
    <cellStyle name="适中 2 3 2 4" xfId="220"/>
    <cellStyle name="20% - 强调文字颜色 1 2 3 3" xfId="221"/>
    <cellStyle name="60% - 强调文字颜色 3 2 8" xfId="222"/>
    <cellStyle name="60% - 强调文字颜色 2 2 3 6" xfId="223"/>
    <cellStyle name="40% - 强调文字颜色 2 2 3" xfId="224"/>
    <cellStyle name="20% - 强调文字颜色 1 2 3 3 2" xfId="225"/>
    <cellStyle name="40% - 强调文字颜色 2 2 3 2" xfId="226"/>
    <cellStyle name="20% - 强调文字颜色 1 2 3 4" xfId="227"/>
    <cellStyle name="20% - 强调文字颜色 1 3 2 2 2" xfId="228"/>
    <cellStyle name="40% - 强调文字颜色 2 2 4" xfId="229"/>
    <cellStyle name="20% - 强调文字颜色 1 2 3 4 2" xfId="230"/>
    <cellStyle name="40% - 强调文字颜色 2 2 4 2" xfId="231"/>
    <cellStyle name="20% - 强调文字颜色 1 2 3 5" xfId="232"/>
    <cellStyle name="40% - 强调文字颜色 2 2 5" xfId="233"/>
    <cellStyle name="标题 2 3 2 2" xfId="234"/>
    <cellStyle name="20% - 强调文字颜色 1 2 3 5 2" xfId="235"/>
    <cellStyle name="40% - 强调文字颜色 2 2 5 2" xfId="236"/>
    <cellStyle name="标题 2 3 2 2 2" xfId="237"/>
    <cellStyle name="20% - 强调文字颜色 1 2 3 6" xfId="238"/>
    <cellStyle name="40% - 强调文字颜色 2 2 6" xfId="239"/>
    <cellStyle name="标题 2 3 2 3" xfId="240"/>
    <cellStyle name="20% - 强调文字颜色 1 2 4" xfId="241"/>
    <cellStyle name="40% - 强调文字颜色 2 3" xfId="242"/>
    <cellStyle name="20% - 强调文字颜色 1 2 4 2" xfId="243"/>
    <cellStyle name="40% - 强调文字颜色 2 3 2" xfId="244"/>
    <cellStyle name="20% - 强调文字颜色 1 2 4 2 2" xfId="245"/>
    <cellStyle name="40% - 强调文字颜色 2 3 2 2" xfId="246"/>
    <cellStyle name="20% - 强调文字颜色 1 2 4 3" xfId="247"/>
    <cellStyle name="40% - 强调文字颜色 2 3 3" xfId="248"/>
    <cellStyle name="20% - 强调文字颜色 1 2 4 3 2" xfId="249"/>
    <cellStyle name="40% - 强调文字颜色 2 3 3 2" xfId="250"/>
    <cellStyle name="20% - 强调文字颜色 1 2 4 4" xfId="251"/>
    <cellStyle name="20% - 强调文字颜色 1 3 2 3 2" xfId="252"/>
    <cellStyle name="40% - 强调文字颜色 2 3 4" xfId="253"/>
    <cellStyle name="标题 4 2 6 2" xfId="254"/>
    <cellStyle name="20% - 强调文字颜色 1 2 5" xfId="255"/>
    <cellStyle name="好_襄樊市本级企业2009年地税纳税明细表3.31 3 3 2" xfId="256"/>
    <cellStyle name="40% - 强调文字颜色 2 4" xfId="257"/>
    <cellStyle name="20% - 强调文字颜色 1 2 5 2" xfId="258"/>
    <cellStyle name="40% - 强调文字颜色 2 4 2" xfId="259"/>
    <cellStyle name="20% - 强调文字颜色 1 2 6" xfId="260"/>
    <cellStyle name="40% - 强调文字颜色 2 5" xfId="261"/>
    <cellStyle name="20% - 强调文字颜色 1 2 6 2" xfId="262"/>
    <cellStyle name="40% - 强调文字颜色 2 5 2" xfId="263"/>
    <cellStyle name="20% - 强调文字颜色 1 2 7" xfId="264"/>
    <cellStyle name="40% - 强调文字颜色 2 6" xfId="265"/>
    <cellStyle name="20% - 强调文字颜色 1 2 7 2" xfId="266"/>
    <cellStyle name="40% - 强调文字颜色 1 2 2 5" xfId="267"/>
    <cellStyle name="40% - 强调文字颜色 2 6 2" xfId="268"/>
    <cellStyle name="20% - 强调文字颜色 1 2 8" xfId="269"/>
    <cellStyle name="40% - 强调文字颜色 6 2 7 2" xfId="270"/>
    <cellStyle name="20% - 强调文字颜色 5 2 2 2" xfId="271"/>
    <cellStyle name="40% - 强调文字颜色 2 7" xfId="272"/>
    <cellStyle name="Normal_#10-Headcount" xfId="273"/>
    <cellStyle name="小数 3 4 2" xfId="274"/>
    <cellStyle name="20% - 强调文字颜色 3 2 2 3 2" xfId="275"/>
    <cellStyle name="40% - 强调文字颜色 1 3 2 4" xfId="276"/>
    <cellStyle name="强调文字颜色 2 2 2 2" xfId="277"/>
    <cellStyle name="20% - 强调文字颜色 1 3" xfId="278"/>
    <cellStyle name="强调文字颜色 2 2 2 2 2" xfId="279"/>
    <cellStyle name="20% - 强调文字颜色 1 3 2" xfId="280"/>
    <cellStyle name="20% - 强调文字颜色 1 3 2 2" xfId="281"/>
    <cellStyle name="20% - 强调文字颜色 1 3 2 3" xfId="282"/>
    <cellStyle name="强调文字颜色 3 2 3 2 2 2" xfId="283"/>
    <cellStyle name="20% - 强调文字颜色 1 3 2 4" xfId="284"/>
    <cellStyle name="20% - 强调文字颜色 1 3 3" xfId="285"/>
    <cellStyle name="20% - 强调文字颜色 1 3 3 2" xfId="286"/>
    <cellStyle name="20% - 强调文字颜色 1 3 4" xfId="287"/>
    <cellStyle name="20% - 强调文字颜色 1 3 4 2" xfId="288"/>
    <cellStyle name="标题 1 2 2 3" xfId="289"/>
    <cellStyle name="计算 2 3 2" xfId="290"/>
    <cellStyle name="标题 4 2 7 2" xfId="291"/>
    <cellStyle name="20% - 强调文字颜色 1 3 5" xfId="292"/>
    <cellStyle name="20% - 强调文字颜色 1 3 5 2" xfId="293"/>
    <cellStyle name="标题 1 2 3 3" xfId="294"/>
    <cellStyle name="好_李市长资料2010(调整) 2 3 2 2" xfId="295"/>
    <cellStyle name="计算 2 4 2" xfId="296"/>
    <cellStyle name="20% - 强调文字颜色 1 3 6" xfId="297"/>
    <cellStyle name="强调文字颜色 2 2 2 3" xfId="298"/>
    <cellStyle name="20% - 强调文字颜色 1 4" xfId="299"/>
    <cellStyle name="40% - 强调文字颜色 3 6 2" xfId="300"/>
    <cellStyle name="强调文字颜色 2 2 2 3 2" xfId="301"/>
    <cellStyle name="20% - 强调文字颜色 1 4 2" xfId="302"/>
    <cellStyle name="强调文字颜色 2 2 2 4" xfId="303"/>
    <cellStyle name="差 3 4 2" xfId="304"/>
    <cellStyle name="20% - 强调文字颜色 1 5" xfId="305"/>
    <cellStyle name="强调文字颜色 2 2 2 4 2" xfId="306"/>
    <cellStyle name="20% - 强调文字颜色 1 5 2" xfId="307"/>
    <cellStyle name="强调文字颜色 2 2 2 5" xfId="308"/>
    <cellStyle name="20% - 强调文字颜色 1 6" xfId="309"/>
    <cellStyle name="链接单元格 3 6" xfId="310"/>
    <cellStyle name="40% - 强调文字颜色 3 2 6 2" xfId="311"/>
    <cellStyle name="40% - 强调文字颜色 3 2 2 4 2" xfId="312"/>
    <cellStyle name="20% - 强调文字颜色 1 6 2" xfId="313"/>
    <cellStyle name="20% - 强调文字颜色 1 7" xfId="314"/>
    <cellStyle name="数字 2 4 3 2" xfId="315"/>
    <cellStyle name="20% - 强调文字颜色 1 8" xfId="316"/>
    <cellStyle name="20% - 强调文字颜色 2 2" xfId="317"/>
    <cellStyle name="20% - 强调文字颜色 3 2 7" xfId="318"/>
    <cellStyle name="40% - 强调文字颜色 3 2 2 5" xfId="319"/>
    <cellStyle name="40% - 强调文字颜色 3 2 7" xfId="320"/>
    <cellStyle name="20% - 强调文字颜色 2 2 2" xfId="321"/>
    <cellStyle name="20% - 强调文字颜色 3 2 7 2" xfId="322"/>
    <cellStyle name="强调文字颜色 2 2 3 5" xfId="323"/>
    <cellStyle name="20% - 强调文字颜色 2 6" xfId="324"/>
    <cellStyle name="40% - 强调文字颜色 3 2 7 2" xfId="325"/>
    <cellStyle name="20% - 强调文字颜色 2 2 2 2" xfId="326"/>
    <cellStyle name="20% - 强调文字颜色 5 2 3 2 4" xfId="327"/>
    <cellStyle name="强调文字颜色 2 2 3 5 2" xfId="328"/>
    <cellStyle name="20% - 强调文字颜色 2 6 2" xfId="329"/>
    <cellStyle name="20% - 强调文字颜色 2 2 2 2 2" xfId="330"/>
    <cellStyle name="强调文字颜色 2 2 3 6" xfId="331"/>
    <cellStyle name="检查单元格 2 3 2 2" xfId="332"/>
    <cellStyle name="20% - 强调文字颜色 2 7" xfId="333"/>
    <cellStyle name="20% - 强调文字颜色 2 2 2 3" xfId="334"/>
    <cellStyle name="20% - 强调文字颜色 2 2 2 5" xfId="335"/>
    <cellStyle name="检查单元格 2 3 2 4" xfId="336"/>
    <cellStyle name="20% - 强调文字颜色 2 2 2 3 2" xfId="337"/>
    <cellStyle name="样式 1" xfId="338"/>
    <cellStyle name="检查单元格 2 3 2 3" xfId="339"/>
    <cellStyle name="20% - 强调文字颜色 2 8" xfId="340"/>
    <cellStyle name="20% - 强调文字颜色 2 2 2 4" xfId="341"/>
    <cellStyle name="20% - 强调文字颜色 2 2 3 5" xfId="342"/>
    <cellStyle name="20% - 强调文字颜色 2 2 2 4 2" xfId="343"/>
    <cellStyle name="20% - 强调文字颜色 6 2 2 3 2" xfId="344"/>
    <cellStyle name="40% - 强调文字颜色 3 2 8" xfId="345"/>
    <cellStyle name="20% - 强调文字颜色 2 2 3" xfId="346"/>
    <cellStyle name="常规 3 2 9" xfId="347"/>
    <cellStyle name="20% - 强调文字颜色 3 6" xfId="348"/>
    <cellStyle name="20% - 强调文字颜色 2 2 3 2" xfId="349"/>
    <cellStyle name="差_襄樊市本级企业2009年地税纳税明细表3.31 2 4 4" xfId="350"/>
    <cellStyle name="20% - 强调文字颜色 3 6 2" xfId="351"/>
    <cellStyle name="输入 8" xfId="352"/>
    <cellStyle name="20% - 强调文字颜色 2 2 3 2 2" xfId="353"/>
    <cellStyle name="60% - 强调文字颜色 5 2 4 3 2" xfId="354"/>
    <cellStyle name="20% - 强调文字颜色 2 2 3 2 3" xfId="355"/>
    <cellStyle name="好_襄樊市本级企业2009年地税纳税明细表3.31 3 2" xfId="356"/>
    <cellStyle name="60% - 强调文字颜色 1 3 2 3" xfId="357"/>
    <cellStyle name="20% - 强调文字颜色 4 2 5 2" xfId="358"/>
    <cellStyle name="20% - 强调文字颜色 2 2 3 2 4" xfId="359"/>
    <cellStyle name="Header1" xfId="360"/>
    <cellStyle name="强调文字颜色 5 2 2" xfId="361"/>
    <cellStyle name="检查单元格 2 3 3 2" xfId="362"/>
    <cellStyle name="20% - 强调文字颜色 3 7" xfId="363"/>
    <cellStyle name="20% - 强调文字颜色 2 2 3 3" xfId="364"/>
    <cellStyle name="20% - 强调文字颜色 2 2 3 3 2" xfId="365"/>
    <cellStyle name="20% - 强调文字颜色 3 8" xfId="366"/>
    <cellStyle name="20% - 强调文字颜色 2 2 3 4" xfId="367"/>
    <cellStyle name="检查单元格 2 3" xfId="368"/>
    <cellStyle name="20% - 强调文字颜色 2 2 3 4 2" xfId="369"/>
    <cellStyle name="20% - 强调文字颜色 2 2 3 6" xfId="370"/>
    <cellStyle name="60% - 强调文字颜色 1 2 4 2" xfId="371"/>
    <cellStyle name="警告文本 2 5" xfId="372"/>
    <cellStyle name="好_对城区转移支付汇总表2003 2 3 2 3 2" xfId="373"/>
    <cellStyle name="20% - 强调文字颜色 4 2 3 2 2" xfId="374"/>
    <cellStyle name="60% - 强调文字颜色 1 8" xfId="375"/>
    <cellStyle name="标题 3 3 2 3" xfId="376"/>
    <cellStyle name="60% - 强调文字颜色 1 2 3 2 2 2" xfId="377"/>
    <cellStyle name="20% - 强调文字颜色 2 2 4" xfId="378"/>
    <cellStyle name="20% - 强调文字颜色 4 6" xfId="379"/>
    <cellStyle name="20% - 强调文字颜色 2 2 4 2" xfId="380"/>
    <cellStyle name="数字 2 4" xfId="381"/>
    <cellStyle name="20% - 强调文字颜色 4 6 2" xfId="382"/>
    <cellStyle name="20% - 强调文字颜色 2 2 4 2 2" xfId="383"/>
    <cellStyle name="检查单元格 2 3 4 2" xfId="384"/>
    <cellStyle name="20% - 强调文字颜色 4 7" xfId="385"/>
    <cellStyle name="20% - 强调文字颜色 2 2 4 3" xfId="386"/>
    <cellStyle name="20% - 强调文字颜色 4 8" xfId="387"/>
    <cellStyle name="20% - 强调文字颜色 2 2 4 4" xfId="388"/>
    <cellStyle name="20% - 强调文字颜色 2 2 5" xfId="389"/>
    <cellStyle name="60% - 强调文字颜色 6 3 2 2 2" xfId="390"/>
    <cellStyle name="20% - 强调文字颜色 5 6" xfId="391"/>
    <cellStyle name="20% - 强调文字颜色 2 2 5 2" xfId="392"/>
    <cellStyle name="20% - 强调文字颜色 2 2 6" xfId="393"/>
    <cellStyle name="40% - 强调文字颜色 1 2 3 2" xfId="394"/>
    <cellStyle name="好_李市长资料2010(调整) 2 8" xfId="395"/>
    <cellStyle name="20% - 强调文字颜色 2 2 6 2" xfId="396"/>
    <cellStyle name="好 2 3 3" xfId="397"/>
    <cellStyle name="60% - 强调文字颜色 6 2 8" xfId="398"/>
    <cellStyle name="40% - 强调文字颜色 5 2 3" xfId="399"/>
    <cellStyle name="60% - 强调文字颜色 6 3 2 3 2" xfId="400"/>
    <cellStyle name="20% - 强调文字颜色 6 6" xfId="401"/>
    <cellStyle name="40% - 强调文字颜色 1 2 3 2 2" xfId="402"/>
    <cellStyle name="千位分隔_Y4-2016年社会保险基金预算" xfId="403"/>
    <cellStyle name="20% - 强调文字颜色 2 2 7" xfId="404"/>
    <cellStyle name="40% - 强调文字颜色 1 2 3 3" xfId="405"/>
    <cellStyle name="输入 2 3 2 3" xfId="406"/>
    <cellStyle name="千位分隔_Y4-2016年社会保险基金预算 2" xfId="407"/>
    <cellStyle name="20% - 强调文字颜色 2 2 7 2" xfId="408"/>
    <cellStyle name="好 2 4 3" xfId="409"/>
    <cellStyle name="40% - 强调文字颜色 5 3 3" xfId="410"/>
    <cellStyle name="40% - 强调文字颜色 2 2 2 5" xfId="411"/>
    <cellStyle name="60% - 强调文字颜色 5 4" xfId="412"/>
    <cellStyle name="40% - 强调文字颜色 1 2 3 3 2" xfId="413"/>
    <cellStyle name="20% - 强调文字颜色 2 2 8" xfId="414"/>
    <cellStyle name="差 5 2" xfId="415"/>
    <cellStyle name="40% - 强调文字颜色 1 2 3 4" xfId="416"/>
    <cellStyle name="20% - 强调文字颜色 5 3 2 2" xfId="417"/>
    <cellStyle name="强调文字颜色 2 2 3 2" xfId="418"/>
    <cellStyle name="20% - 强调文字颜色 2 3" xfId="419"/>
    <cellStyle name="20% - 强调文字颜色 3 2 2 4 2" xfId="420"/>
    <cellStyle name="20% - 强调文字颜色 3 2 8" xfId="421"/>
    <cellStyle name="60% - 强调文字颜色 3 2 2 2" xfId="422"/>
    <cellStyle name="差_对城区转移支付汇总表2003 5 2" xfId="423"/>
    <cellStyle name="40% - 强调文字颜色 3 2 3 5" xfId="424"/>
    <cellStyle name="强调文字颜色 2 2 3 2 2" xfId="425"/>
    <cellStyle name="20% - 强调文字颜色 2 3 2" xfId="426"/>
    <cellStyle name="40% - 强调文字颜色 3 2 3 5 2" xfId="427"/>
    <cellStyle name="强调文字颜色 2 2 3 2 2 2" xfId="428"/>
    <cellStyle name="20% - 强调文字颜色 2 3 2 2" xfId="429"/>
    <cellStyle name="20% - 强调文字颜色 2 3 2 3" xfId="430"/>
    <cellStyle name="Dollar (zero dec)" xfId="431"/>
    <cellStyle name="差_对城区转移支付汇总表2003 2 3 2 3 2" xfId="432"/>
    <cellStyle name="差_襄樊市本级企业2009年地税纳税明细表3.31 2 5 2" xfId="433"/>
    <cellStyle name="20% - 强调文字颜色 3 2 2 5" xfId="434"/>
    <cellStyle name="60% - 强调文字颜色 3 2 3" xfId="435"/>
    <cellStyle name="差_对城区转移支付汇总表2003 6" xfId="436"/>
    <cellStyle name="标题 1 2 7" xfId="437"/>
    <cellStyle name="20% - 强调文字颜色 2 3 2 3 2" xfId="438"/>
    <cellStyle name="20% - 强调文字颜色 2 3 2 4" xfId="439"/>
    <cellStyle name="20% - 强调文字颜色 6 2 2 4 2" xfId="440"/>
    <cellStyle name="40% - 强调文字颜色 3 2 3 6" xfId="441"/>
    <cellStyle name="强调文字颜色 2 2 3 2 3" xfId="442"/>
    <cellStyle name="20% - 强调文字颜色 2 3 3" xfId="443"/>
    <cellStyle name="强调文字颜色 2 2 3 2 3 2" xfId="444"/>
    <cellStyle name="20% - 强调文字颜色 2 3 3 2" xfId="445"/>
    <cellStyle name="强调文字颜色 2 2 3 2 4" xfId="446"/>
    <cellStyle name="60% - 强调文字颜色 1 2 3 2 3 2" xfId="447"/>
    <cellStyle name="20% - 强调文字颜色 2 3 4" xfId="448"/>
    <cellStyle name="20% - 强调文字颜色 2 3 4 2" xfId="449"/>
    <cellStyle name="40% - 强调文字颜色 1 2 6" xfId="450"/>
    <cellStyle name="标题 2 2 2 3" xfId="451"/>
    <cellStyle name="20% - 强调文字颜色 2 3 5" xfId="452"/>
    <cellStyle name="20% - 强调文字颜色 2 3 5 2" xfId="453"/>
    <cellStyle name="40% - 强调文字颜色 1 3 6" xfId="454"/>
    <cellStyle name="标题 2 2 3 3" xfId="455"/>
    <cellStyle name="20% - 强调文字颜色 5 2 3 2 2" xfId="456"/>
    <cellStyle name="强调文字颜色 2 2 3 3" xfId="457"/>
    <cellStyle name="20% - 强调文字颜色 2 4" xfId="458"/>
    <cellStyle name="20% - 强调文字颜色 5 2 3 2 3" xfId="459"/>
    <cellStyle name="强调文字颜色 2 2 3 4" xfId="460"/>
    <cellStyle name="差 3 5 2" xfId="461"/>
    <cellStyle name="20% - 强调文字颜色 2 5" xfId="462"/>
    <cellStyle name="20% - 强调文字颜色 5 2 3 2 3 2" xfId="463"/>
    <cellStyle name="强调文字颜色 2 2 3 4 2" xfId="464"/>
    <cellStyle name="20% - 强调文字颜色 2 5 2" xfId="465"/>
    <cellStyle name="常规 3 2 5" xfId="466"/>
    <cellStyle name="20% - 强调文字颜色 3 2" xfId="467"/>
    <cellStyle name="20% - 强调文字颜色 4 2 2 5" xfId="468"/>
    <cellStyle name="常规 3 2 5 2" xfId="469"/>
    <cellStyle name="40% - 强调文字颜色 4 2 7" xfId="470"/>
    <cellStyle name="20% - 强调文字颜色 3 2 2" xfId="471"/>
    <cellStyle name="40% - 强调文字颜色 4 2 7 2" xfId="472"/>
    <cellStyle name="20% - 强调文字颜色 3 2 2 2" xfId="473"/>
    <cellStyle name="20% - 强调文字颜色 3 2 2 2 2" xfId="474"/>
    <cellStyle name="20% - 强调文字颜色 3 2 2 3" xfId="475"/>
    <cellStyle name="20% - 强调文字颜色 3 2 2 4" xfId="476"/>
    <cellStyle name="60% - 强调文字颜色 3 2 2" xfId="477"/>
    <cellStyle name="差_对城区转移支付汇总表2003 5" xfId="478"/>
    <cellStyle name="好_襄樊市本级企业2009年地税纳税明细表3.31 2 7 2" xfId="479"/>
    <cellStyle name="20% - 强调文字颜色 5 4 2" xfId="480"/>
    <cellStyle name="强调文字颜色 4 2 2 4" xfId="481"/>
    <cellStyle name="20% - 强调文字颜色 6 2 3 3 2" xfId="482"/>
    <cellStyle name="40% - 强调文字颜色 4 2 8" xfId="483"/>
    <cellStyle name="20% - 强调文字颜色 3 2 3" xfId="484"/>
    <cellStyle name="汇总 5" xfId="485"/>
    <cellStyle name="20% - 强调文字颜色 3 2 3 2" xfId="486"/>
    <cellStyle name="汇总 5 2" xfId="487"/>
    <cellStyle name="20% - 强调文字颜色 3 2 3 2 2" xfId="488"/>
    <cellStyle name="20% - 强调文字颜色 3 2 3 2 2 2" xfId="489"/>
    <cellStyle name="60% - 强调文字颜色 6 2 4 3 2" xfId="490"/>
    <cellStyle name="20% - 强调文字颜色 3 2 3 2 3" xfId="491"/>
    <cellStyle name="20% - 强调文字颜色 6 2 3 2" xfId="492"/>
    <cellStyle name="20% - 强调文字颜色 3 2 3 2 3 2" xfId="493"/>
    <cellStyle name="20% - 强调文字颜色 6 2 3 2 2" xfId="494"/>
    <cellStyle name="千分位_97-917" xfId="495"/>
    <cellStyle name="20% - 强调文字颜色 3 2 3 2 4" xfId="496"/>
    <cellStyle name="20% - 强调文字颜色 6 2 3 3" xfId="497"/>
    <cellStyle name="汇总 6 2" xfId="498"/>
    <cellStyle name="20% - 强调文字颜色 3 2 3 3 2" xfId="499"/>
    <cellStyle name="汇总 7" xfId="500"/>
    <cellStyle name="20% - 强调文字颜色 3 2 3 4" xfId="501"/>
    <cellStyle name="60% - 强调文字颜色 3 3 2" xfId="502"/>
    <cellStyle name="强调文字颜色 6 2 3 2 3" xfId="503"/>
    <cellStyle name="20% - 强调文字颜色 5 5 2" xfId="504"/>
    <cellStyle name="好_襄樊市本级企业2009年地税纳税明细表3.31 6" xfId="505"/>
    <cellStyle name="20% - 强调文字颜色 3 2 3 4 2" xfId="506"/>
    <cellStyle name="20% - 强调文字颜色 4 2 8" xfId="507"/>
    <cellStyle name="60% - 强调文字颜色 3 3 2 2" xfId="508"/>
    <cellStyle name="差_李市长资料2010(调整) 2 3 2 4" xfId="509"/>
    <cellStyle name="20% - 强调文字颜色 3 2 3 5" xfId="510"/>
    <cellStyle name="汇总 8" xfId="511"/>
    <cellStyle name="汇总 2 2 2 2" xfId="512"/>
    <cellStyle name="60% - 强调文字颜色 3 3 3" xfId="513"/>
    <cellStyle name="60% - 强调文字颜色 3 3 3 2" xfId="514"/>
    <cellStyle name="20% - 强调文字颜色 3 2 3 5 2" xfId="515"/>
    <cellStyle name="60% - 强调文字颜色 3 3 4" xfId="516"/>
    <cellStyle name="60% - 强调文字颜色 2 2 4 2" xfId="517"/>
    <cellStyle name="20% - 强调文字颜色 3 2 3 6" xfId="518"/>
    <cellStyle name="20% - 强调文字颜色 3 2 4" xfId="519"/>
    <cellStyle name="40% - 强调文字颜色 5 2 6 2" xfId="520"/>
    <cellStyle name="20% - 强调文字颜色 3 2 4 2" xfId="521"/>
    <cellStyle name="20% - 强调文字颜色 3 2 4 2 2" xfId="522"/>
    <cellStyle name="40% - 强调文字颜色 2 2 4 3" xfId="523"/>
    <cellStyle name="20% - 强调文字颜色 3 2 4 3" xfId="524"/>
    <cellStyle name="20% - 强调文字颜色 3 2 4 3 2" xfId="525"/>
    <cellStyle name="20% - 强调文字颜色 5 6 2" xfId="526"/>
    <cellStyle name="60% - 强调文字颜色 3 4 2" xfId="527"/>
    <cellStyle name="20% - 强调文字颜色 3 2 4 4" xfId="528"/>
    <cellStyle name="20% - 强调文字颜色 3 2 5" xfId="529"/>
    <cellStyle name="20% - 强调文字颜色 3 2 5 2" xfId="530"/>
    <cellStyle name="40% - 强调文字颜色 1 3 3 2" xfId="531"/>
    <cellStyle name="20% - 强调文字颜色 3 2 6" xfId="532"/>
    <cellStyle name="20% - 强调文字颜色 3 2 6 2" xfId="533"/>
    <cellStyle name="20% - 强调文字颜色 3 3 2 2" xfId="534"/>
    <cellStyle name="40% - 强调文字颜色 6 2" xfId="535"/>
    <cellStyle name="好 3 3" xfId="536"/>
    <cellStyle name="好 3 3 2" xfId="537"/>
    <cellStyle name="40% - 强调文字颜色 6 2 2" xfId="538"/>
    <cellStyle name="20% - 强调文字颜色 3 3 2 2 2" xfId="539"/>
    <cellStyle name="好 3 4" xfId="540"/>
    <cellStyle name="40% - 强调文字颜色 6 3" xfId="541"/>
    <cellStyle name="20% - 强调文字颜色 3 3 2 3" xfId="542"/>
    <cellStyle name="40% - 强调文字颜色 2 3 2 4" xfId="543"/>
    <cellStyle name="解释性文本 3" xfId="544"/>
    <cellStyle name="好 3 4 2" xfId="545"/>
    <cellStyle name="40% - 强调文字颜色 6 3 2" xfId="546"/>
    <cellStyle name="20% - 强调文字颜色 3 3 2 3 2" xfId="547"/>
    <cellStyle name="强调文字颜色 3 2 3" xfId="548"/>
    <cellStyle name="解释性文本 3 2 3 2" xfId="549"/>
    <cellStyle name="60% - 强调文字颜色 6 2 6 2" xfId="550"/>
    <cellStyle name="20% - 强调文字颜色 6 4 2" xfId="551"/>
    <cellStyle name="适中 2 4" xfId="552"/>
    <cellStyle name="好 3 5" xfId="553"/>
    <cellStyle name="60% - 强调文字颜色 4 2 2" xfId="554"/>
    <cellStyle name="40% - 强调文字颜色 6 4" xfId="555"/>
    <cellStyle name="20% - 强调文字颜色 3 3 2 4" xfId="556"/>
    <cellStyle name="20% - 强调文字颜色 3 3 3" xfId="557"/>
    <cellStyle name="20% - 强调文字颜色 6 2 3 4 2" xfId="558"/>
    <cellStyle name="强调文字颜色 4 2 3 4" xfId="559"/>
    <cellStyle name="20% - 强调文字颜色 3 3 3 2" xfId="560"/>
    <cellStyle name="20% - 强调文字颜色 4 2 2 2" xfId="561"/>
    <cellStyle name="20% - 强调文字颜色 3 3 4" xfId="562"/>
    <cellStyle name="40% - 强调文字颜色 5 2 7 2" xfId="563"/>
    <cellStyle name="标题 3 2 2 3" xfId="564"/>
    <cellStyle name="20% - 强调文字颜色 4 2 2 2 2" xfId="565"/>
    <cellStyle name="20% - 强调文字颜色 3 3 4 2" xfId="566"/>
    <cellStyle name="20% - 强调文字颜色 4 2 2 3" xfId="567"/>
    <cellStyle name="20% - 强调文字颜色 3 3 5" xfId="568"/>
    <cellStyle name="标题 3 2 3 3" xfId="569"/>
    <cellStyle name="20% - 强调文字颜色 4 2 2 3 2" xfId="570"/>
    <cellStyle name="20% - 强调文字颜色 3 3 5 2" xfId="571"/>
    <cellStyle name="40% - 强调文字颜色 1 3 4 2" xfId="572"/>
    <cellStyle name="20% - 强调文字颜色 4 2 2 4" xfId="573"/>
    <cellStyle name="20% - 强调文字颜色 3 3 6" xfId="574"/>
    <cellStyle name="20% - 强调文字颜色 3 4" xfId="575"/>
    <cellStyle name="常规 3 2 7" xfId="576"/>
    <cellStyle name="强调文字颜色 2 2 4 3" xfId="577"/>
    <cellStyle name="20% - 强调文字颜色 5 2 3 3 2" xfId="578"/>
    <cellStyle name="20% - 强调文字颜色 3 4 2" xfId="579"/>
    <cellStyle name="差_襄樊市本级企业2009年地税纳税明细表3.31 2 2 4" xfId="580"/>
    <cellStyle name="常规 3 2 7 2" xfId="581"/>
    <cellStyle name="强调文字颜色 2 2 4 3 2" xfId="582"/>
    <cellStyle name="20% - 强调文字颜色 3 5" xfId="583"/>
    <cellStyle name="常规 3 2 8" xfId="584"/>
    <cellStyle name="强调文字颜色 2 2 4 4" xfId="585"/>
    <cellStyle name="20% - 强调文字颜色 3 5 2" xfId="586"/>
    <cellStyle name="差_襄樊市本级企业2009年地税纳税明细表3.31 2 3 4" xfId="587"/>
    <cellStyle name="20% - 强调文字颜色 4 2 3 5" xfId="588"/>
    <cellStyle name="汇总 3 2 2 2" xfId="589"/>
    <cellStyle name="20% - 强调文字颜色 4 2" xfId="590"/>
    <cellStyle name="常规 3 3 5" xfId="591"/>
    <cellStyle name="60% - 强调文字颜色 4 8" xfId="592"/>
    <cellStyle name="20% - 强调文字颜色 4 2 3 5 2" xfId="593"/>
    <cellStyle name="20% - 强调文字颜色 4 2 2" xfId="594"/>
    <cellStyle name="40% - 强调文字颜色 5 2 7" xfId="595"/>
    <cellStyle name="常规 3 3 5 2" xfId="596"/>
    <cellStyle name="标题 3 2 4 3" xfId="597"/>
    <cellStyle name="20% - 强调文字颜色 4 2 2 4 2" xfId="598"/>
    <cellStyle name="20% - 强调文字颜色 4 2 3" xfId="599"/>
    <cellStyle name="40% - 强调文字颜色 5 2 8" xfId="600"/>
    <cellStyle name="20% - 强调文字颜色 6 2 4 3 2" xfId="601"/>
    <cellStyle name="强调文字颜色 4 3 2 4" xfId="602"/>
    <cellStyle name="20% - 强调文字颜色 4 2 3 2" xfId="603"/>
    <cellStyle name="好_对城区转移支付汇总表2003 2 3 2 3" xfId="604"/>
    <cellStyle name="40% - 强调文字颜色 4 2 4 3" xfId="605"/>
    <cellStyle name="常规 2 2 3 5" xfId="606"/>
    <cellStyle name="差_对城区转移支付汇总表2003 3 2 4" xfId="607"/>
    <cellStyle name="标题 3 3 2 3 2" xfId="608"/>
    <cellStyle name="20% - 强调文字颜色 4 2 3 2 2 2" xfId="609"/>
    <cellStyle name="标题 3 3 2 4" xfId="610"/>
    <cellStyle name="20% - 强调文字颜色 4 2 3 2 3" xfId="611"/>
    <cellStyle name="20% - 强调文字颜色 4 2 3 2 3 2" xfId="612"/>
    <cellStyle name="20% - 强调文字颜色 4 2 3 3" xfId="613"/>
    <cellStyle name="好_对城区转移支付汇总表2003 2 3 2 4" xfId="614"/>
    <cellStyle name="后继超链接 2 4" xfId="615"/>
    <cellStyle name="60% - 强调文字颜色 2 8" xfId="616"/>
    <cellStyle name="20% - 强调文字颜色 4 2 3 3 2" xfId="617"/>
    <cellStyle name="标题 2 2 3 2 2" xfId="618"/>
    <cellStyle name="60% - 强调文字颜色 1 2 6" xfId="619"/>
    <cellStyle name="40% - 强调文字颜色 1 3 5 2" xfId="620"/>
    <cellStyle name="20% - 强调文字颜色 4 2 3 4" xfId="621"/>
    <cellStyle name="后继超链接 3 4" xfId="622"/>
    <cellStyle name="60% - 强调文字颜色 3 8" xfId="623"/>
    <cellStyle name="20% - 强调文字颜色 4 2 3 4 2" xfId="624"/>
    <cellStyle name="20% - 强调文字颜色 4 3" xfId="625"/>
    <cellStyle name="常规 3 3 6" xfId="626"/>
    <cellStyle name="强调文字颜色 1 2 4 2 2" xfId="627"/>
    <cellStyle name="强调文字颜色 2 2 5 2" xfId="628"/>
    <cellStyle name="60% - 强调文字颜色 3 2 4 2" xfId="629"/>
    <cellStyle name="60% - 强调文字颜色 2 2 3 2 2" xfId="630"/>
    <cellStyle name="20% - 强调文字颜色 4 2 3 6" xfId="631"/>
    <cellStyle name="20% - 强调文字颜色 4 2 4" xfId="632"/>
    <cellStyle name="好_襄樊市本级企业2009年地税纳税明细表3.31 2" xfId="633"/>
    <cellStyle name="20% - 强调文字颜色 4 2 4 2" xfId="634"/>
    <cellStyle name="差_襄樊市本级企业2009年地税纳税明细表3.31 2 3 6" xfId="635"/>
    <cellStyle name="好_襄樊市本级企业2009年地税纳税明细表3.31 2 2" xfId="636"/>
    <cellStyle name="好_襄樊市本级企业2009年地税纳税明细表3.31 2 2 2" xfId="637"/>
    <cellStyle name="20% - 强调文字颜色 4 2 4 2 2" xfId="638"/>
    <cellStyle name="40% - 强调文字颜色 4 2 2 4" xfId="639"/>
    <cellStyle name="40% - 强调文字颜色 2 2 3 2 3" xfId="640"/>
    <cellStyle name="好 3 2 3 2" xfId="641"/>
    <cellStyle name="20% - 强调文字颜色 4 2 4 4" xfId="642"/>
    <cellStyle name="好_襄樊市本级企业2009年地税纳税明细表3.31 2 4" xfId="643"/>
    <cellStyle name="20% - 强调文字颜色 4 2 5" xfId="644"/>
    <cellStyle name="好_襄樊市本级企业2009年地税纳税明细表3.31 3" xfId="645"/>
    <cellStyle name="20% - 强调文字颜色 4 2 6" xfId="646"/>
    <cellStyle name="好_襄樊市本级企业2009年地税纳税明细表3.31 4" xfId="647"/>
    <cellStyle name="20% - 强调文字颜色 4 2 6 2" xfId="648"/>
    <cellStyle name="好_襄樊市本级企业2009年地税纳税明细表3.31 4 2" xfId="649"/>
    <cellStyle name="20% - 强调文字颜色 4 2 7" xfId="650"/>
    <cellStyle name="好_襄樊市本级企业2009年地税纳税明细表3.31 5" xfId="651"/>
    <cellStyle name="20% - 强调文字颜色 4 2 7 2" xfId="652"/>
    <cellStyle name="好_襄樊市本级企业2009年地税纳税明细表3.31 5 2" xfId="653"/>
    <cellStyle name="20% - 强调文字颜色 4 3 2" xfId="654"/>
    <cellStyle name="20% - 强调文字颜色 4 3 4" xfId="655"/>
    <cellStyle name="20% - 强调文字颜色 4 3 2 2" xfId="656"/>
    <cellStyle name="强调文字颜色 1 3 5" xfId="657"/>
    <cellStyle name="标题 4 2 2 3" xfId="658"/>
    <cellStyle name="20% - 强调文字颜色 4 3 4 2" xfId="659"/>
    <cellStyle name="20% - 强调文字颜色 4 3 2 2 2" xfId="660"/>
    <cellStyle name="20% - 强调文字颜色 4 3 5" xfId="661"/>
    <cellStyle name="20% - 强调文字颜色 4 3 2 3" xfId="662"/>
    <cellStyle name="标题 4 2 3 3" xfId="663"/>
    <cellStyle name="20% - 强调文字颜色 4 3 5 2" xfId="664"/>
    <cellStyle name="20% - 强调文字颜色 4 3 2 3 2" xfId="665"/>
    <cellStyle name="数字 2 6" xfId="666"/>
    <cellStyle name="20% - 强调文字颜色 4 3 6" xfId="667"/>
    <cellStyle name="20% - 强调文字颜色 4 3 2 4" xfId="668"/>
    <cellStyle name="20% - 强调文字颜色 4 3 3" xfId="669"/>
    <cellStyle name="20% - 强调文字颜色 4 3 3 2" xfId="670"/>
    <cellStyle name="20% - 强调文字颜色 4 4" xfId="671"/>
    <cellStyle name="20% - 强调文字颜色 5 2 3 4 2" xfId="672"/>
    <cellStyle name="20% - 强调文字颜色 4 5 2" xfId="673"/>
    <cellStyle name="40% - 强调文字颜色 2 2 3 2 4" xfId="674"/>
    <cellStyle name="20% - 强调文字颜色 5 2" xfId="675"/>
    <cellStyle name="20% - 强调文字颜色 5 2 2" xfId="676"/>
    <cellStyle name="40% - 强调文字颜色 6 2 7" xfId="677"/>
    <cellStyle name="20% - 强调文字颜色 5 3 2 3" xfId="678"/>
    <cellStyle name="强调文字颜色 5 2 3 5 2" xfId="679"/>
    <cellStyle name="40% - 强调文字颜色 1 2 3 5" xfId="680"/>
    <cellStyle name="20% - 强调文字颜色 5 2 2 2 2" xfId="681"/>
    <cellStyle name="40% - 强调文字颜色 2 8" xfId="682"/>
    <cellStyle name="20% - 强调文字颜色 5 2 2 3" xfId="683"/>
    <cellStyle name="20% - 强调文字颜色 5 2 2 3 2" xfId="684"/>
    <cellStyle name="标题 1 3" xfId="685"/>
    <cellStyle name="40% - 强调文字颜色 2 3 4 2" xfId="686"/>
    <cellStyle name="20% - 强调文字颜色 5 2 2 4" xfId="687"/>
    <cellStyle name="20% - 强调文字颜色 5 2 2 4 2" xfId="688"/>
    <cellStyle name="标题 2 3" xfId="689"/>
    <cellStyle name="20% - 强调文字颜色 5 2 2 5" xfId="690"/>
    <cellStyle name="20% - 强调文字颜色 5 2 3" xfId="691"/>
    <cellStyle name="40% - 强调文字颜色 6 2 8" xfId="692"/>
    <cellStyle name="20% - 强调文字颜色 5 2 3 2" xfId="693"/>
    <cellStyle name="40% - 强调文字颜色 3 7" xfId="694"/>
    <cellStyle name="20% - 强调文字颜色 5 2 3 5 2" xfId="695"/>
    <cellStyle name="20% - 强调文字颜色 5 4" xfId="696"/>
    <cellStyle name="20% - 强调文字颜色 5 2 4" xfId="697"/>
    <cellStyle name="差_襄樊市本级企业2009年地税纳税明细表3.31 3 2 3 2" xfId="698"/>
    <cellStyle name="20% - 强调文字颜色 6 2 5" xfId="699"/>
    <cellStyle name="20% - 强调文字颜色 5 2 4 2" xfId="700"/>
    <cellStyle name="40% - 强调文字颜色 4 7" xfId="701"/>
    <cellStyle name="20% - 强调文字颜色 6 2 5 2" xfId="702"/>
    <cellStyle name="60% - 强调文字颜色 3 3 2 3" xfId="703"/>
    <cellStyle name="20% - 强调文字颜色 5 2 4 2 2" xfId="704"/>
    <cellStyle name="20% - 强调文字颜色 6 2 6" xfId="705"/>
    <cellStyle name="20% - 强调文字颜色 5 2 4 3" xfId="706"/>
    <cellStyle name="40% - 强调文字颜色 4 8" xfId="707"/>
    <cellStyle name="20% - 强调文字颜色 6 2 6 2" xfId="708"/>
    <cellStyle name="20% - 强调文字颜色 5 2 4 3 2" xfId="709"/>
    <cellStyle name="20% - 强调文字颜色 6 2 7" xfId="710"/>
    <cellStyle name="20% - 强调文字颜色 5 2 4 4" xfId="711"/>
    <cellStyle name="20% - 强调文字颜色 5 2 5" xfId="712"/>
    <cellStyle name="40% - 强调文字颜色 2 3 2 2 2" xfId="713"/>
    <cellStyle name="20% - 强调文字颜色 5 2 6" xfId="714"/>
    <cellStyle name="20% - 强调文字颜色 5 2 6 2" xfId="715"/>
    <cellStyle name="40% - 强调文字颜色 6 7" xfId="716"/>
    <cellStyle name="60% - 强调文字颜色 4 2 5" xfId="717"/>
    <cellStyle name="注释 3 3" xfId="718"/>
    <cellStyle name="20% - 强调文字颜色 5 2 7" xfId="719"/>
    <cellStyle name="标题 2 3 2 3 2" xfId="720"/>
    <cellStyle name="40% - 强调文字颜色 2 2 6 2" xfId="721"/>
    <cellStyle name="20% - 强调文字颜色 5 2 7 2" xfId="722"/>
    <cellStyle name="60% - 强调文字颜色 4 3 5" xfId="723"/>
    <cellStyle name="检查单元格 2 2 4" xfId="724"/>
    <cellStyle name="20% - 强调文字颜色 5 2 8" xfId="725"/>
    <cellStyle name="20% - 强调文字颜色 5 3" xfId="726"/>
    <cellStyle name="强调文字颜色 1 2 4 3 2" xfId="727"/>
    <cellStyle name="强调文字颜色 2 2 6 2" xfId="728"/>
    <cellStyle name="20% - 强调文字颜色 5 3 2" xfId="729"/>
    <cellStyle name="40% - 强调文字颜色 1 2 3 4 2" xfId="730"/>
    <cellStyle name="好_李市长资料2010(调整) 4" xfId="731"/>
    <cellStyle name="20% - 强调文字颜色 6 3 2 3" xfId="732"/>
    <cellStyle name="60% - 强调文字颜色 6 4" xfId="733"/>
    <cellStyle name="40% - 强调文字颜色 2 2 3 5" xfId="734"/>
    <cellStyle name="20% - 强调文字颜色 5 3 2 2 2" xfId="735"/>
    <cellStyle name="20% - 强调文字颜色 5 3 2 3 2" xfId="736"/>
    <cellStyle name="40% - 强调文字颜色 1 2 3 5 2" xfId="737"/>
    <cellStyle name="差 2 5 2" xfId="738"/>
    <cellStyle name="20% - 强调文字颜色 5 3 2 4" xfId="739"/>
    <cellStyle name="40% - 强调文字颜色 1 2 3 6" xfId="740"/>
    <cellStyle name="20% - 强调文字颜色 5 3 3 2" xfId="741"/>
    <cellStyle name="40% - 强调文字颜色 1 2 4 4" xfId="742"/>
    <cellStyle name="标题 1 2" xfId="743"/>
    <cellStyle name="20% - 强调文字颜色 5 3 4 2" xfId="744"/>
    <cellStyle name="20% - 强调文字颜色 5 3 5 2" xfId="745"/>
    <cellStyle name="20% - 强调文字颜色 5 5" xfId="746"/>
    <cellStyle name="20% - 强调文字颜色 5 7" xfId="747"/>
    <cellStyle name="检查单元格 2 3 5 2" xfId="748"/>
    <cellStyle name="20% - 强调文字颜色 5 8" xfId="749"/>
    <cellStyle name="60% - 强调文字颜色 6 2 4" xfId="750"/>
    <cellStyle name="20% - 强调文字颜色 6 2" xfId="751"/>
    <cellStyle name="链接单元格 2 3 2 3" xfId="752"/>
    <cellStyle name="60% - 强调文字颜色 6 2 4 2" xfId="753"/>
    <cellStyle name="20% - 强调文字颜色 6 2 2" xfId="754"/>
    <cellStyle name="链接单元格 2 3 2 3 2" xfId="755"/>
    <cellStyle name="60% - 强调文字颜色 6 2 4 2 2" xfId="756"/>
    <cellStyle name="20% - 强调文字颜色 6 2 2 2" xfId="757"/>
    <cellStyle name="20% - 强调文字颜色 6 2 2 2 2" xfId="758"/>
    <cellStyle name="40% - 强调文字颜色 1 2 2 4 2" xfId="759"/>
    <cellStyle name="20% - 强调文字颜色 6 2 2 3" xfId="760"/>
    <cellStyle name="20% - 强调文字颜色 6 2 2 4" xfId="761"/>
    <cellStyle name="20% - 强调文字颜色 6 2 2 5" xfId="762"/>
    <cellStyle name="60% - 强调文字颜色 6 2 4 3" xfId="763"/>
    <cellStyle name="20% - 强调文字颜色 6 2 3" xfId="764"/>
    <cellStyle name="20% - 强调文字颜色 6 2 3 2 2 2" xfId="765"/>
    <cellStyle name="40% - 强调文字颜色 5 2 5 2" xfId="766"/>
    <cellStyle name="常规 3 2 4 4" xfId="767"/>
    <cellStyle name="好 2 3 5 2" xfId="768"/>
    <cellStyle name="后继超链接 8" xfId="769"/>
    <cellStyle name="20% - 强调文字颜色 6 2 3 2 3" xfId="770"/>
    <cellStyle name="20% - 强调文字颜色 6 2 3 2 3 2" xfId="771"/>
    <cellStyle name="20% - 强调文字颜色 6 2 3 2 4" xfId="772"/>
    <cellStyle name="20% - 强调文字颜色 6 2 3 4" xfId="773"/>
    <cellStyle name="20% - 强调文字颜色 6 2 3 5" xfId="774"/>
    <cellStyle name="20% - 强调文字颜色 6 2 3 5 2" xfId="775"/>
    <cellStyle name="强调文字颜色 4 2 4 4" xfId="776"/>
    <cellStyle name="60% - 强调文字颜色 5 2 4 2" xfId="777"/>
    <cellStyle name="20% - 强调文字颜色 6 2 3 6" xfId="778"/>
    <cellStyle name="强调文字颜色 1 3 2 2" xfId="779"/>
    <cellStyle name="60% - 强调文字颜色 6 2 4 4" xfId="780"/>
    <cellStyle name="20% - 强调文字颜色 6 2 4" xfId="781"/>
    <cellStyle name="20% - 强调文字颜色 6 2 4 2" xfId="782"/>
    <cellStyle name="20% - 强调文字颜色 6 2 4 2 2" xfId="783"/>
    <cellStyle name="20% - 强调文字颜色 6 2 4 3" xfId="784"/>
    <cellStyle name="20% - 强调文字颜色 6 2 4 4" xfId="785"/>
    <cellStyle name="40% - 强调文字颜色 1 2 4" xfId="786"/>
    <cellStyle name="20% - 强调文字颜色 6 2 7 2" xfId="787"/>
    <cellStyle name="20% - 强调文字颜色 6 2 8" xfId="788"/>
    <cellStyle name="解释性文本 3 2 2" xfId="789"/>
    <cellStyle name="60% - 强调文字颜色 6 2 5" xfId="790"/>
    <cellStyle name="20% - 强调文字颜色 6 3" xfId="791"/>
    <cellStyle name="链接单元格 2 3 2 4" xfId="792"/>
    <cellStyle name="强调文字颜色 2 2 7 2" xfId="793"/>
    <cellStyle name="解释性文本 3 2 2 2" xfId="794"/>
    <cellStyle name="60% - 强调文字颜色 6 2 5 2" xfId="795"/>
    <cellStyle name="20% - 强调文字颜色 6 3 2" xfId="796"/>
    <cellStyle name="20% - 强调文字颜色 6 3 2 2" xfId="797"/>
    <cellStyle name="60% - 强调文字颜色 6 3" xfId="798"/>
    <cellStyle name="40% - 强调文字颜色 2 2 3 4" xfId="799"/>
    <cellStyle name="20% - 强调文字颜色 6 3 2 3 2" xfId="800"/>
    <cellStyle name="60% - 强调文字颜色 6 4 2" xfId="801"/>
    <cellStyle name="40% - 强调文字颜色 2 2 3 5 2" xfId="802"/>
    <cellStyle name="好_襄樊市本级企业2009年地税纳税明细表3.31 2 2 4" xfId="803"/>
    <cellStyle name="20% - 强调文字颜色 6 3 2 4" xfId="804"/>
    <cellStyle name="标题 1 2 3 5 2" xfId="805"/>
    <cellStyle name="60% - 强调文字颜色 6 5" xfId="806"/>
    <cellStyle name="40% - 强调文字颜色 2 2 3 6" xfId="807"/>
    <cellStyle name="20% - 强调文字颜色 6 3 3" xfId="808"/>
    <cellStyle name="no dec" xfId="809"/>
    <cellStyle name="20% - 强调文字颜色 6 3 3 2" xfId="810"/>
    <cellStyle name="40% - 强调文字颜色 2 2 4 4" xfId="811"/>
    <cellStyle name="20% - 强调文字颜色 6 3 4" xfId="812"/>
    <cellStyle name="20% - 强调文字颜色 6 3 4 2" xfId="813"/>
    <cellStyle name="差_李市长资料2010(调整) 4" xfId="814"/>
    <cellStyle name="表标题 2 2 2" xfId="815"/>
    <cellStyle name="20% - 强调文字颜色 6 3 5 2" xfId="816"/>
    <cellStyle name="链接单元格 2" xfId="817"/>
    <cellStyle name="表标题 2 3" xfId="818"/>
    <cellStyle name="20% - 强调文字颜色 6 3 6" xfId="819"/>
    <cellStyle name="解释性文本 3 2 3" xfId="820"/>
    <cellStyle name="60% - 强调文字颜色 6 2 6" xfId="821"/>
    <cellStyle name="20% - 强调文字颜色 6 4" xfId="822"/>
    <cellStyle name="20% - 强调文字颜色 6 5" xfId="823"/>
    <cellStyle name="40% - 强调文字颜色 5 2 2" xfId="824"/>
    <cellStyle name="60% - 强调文字颜色 6 2 7" xfId="825"/>
    <cellStyle name="好 2 3 2" xfId="826"/>
    <cellStyle name="解释性文本 3 2 4" xfId="827"/>
    <cellStyle name="20% - 强调文字颜色 6 5 2" xfId="828"/>
    <cellStyle name="适中 3 4" xfId="829"/>
    <cellStyle name="40% - 强调文字颜色 5 2 2 2" xfId="830"/>
    <cellStyle name="60% - 强调文字颜色 6 2 7 2" xfId="831"/>
    <cellStyle name="好 2 3 2 2" xfId="832"/>
    <cellStyle name="强调文字颜色 3 3 3" xfId="833"/>
    <cellStyle name="40% - 强调文字颜色 1 2 3 2 2 2" xfId="834"/>
    <cellStyle name="20% - 强调文字颜色 6 6 2" xfId="835"/>
    <cellStyle name="40% - 强调文字颜色 5 2 3 2" xfId="836"/>
    <cellStyle name="常规 3 2 2 4" xfId="837"/>
    <cellStyle name="好 2 3 3 2" xfId="838"/>
    <cellStyle name="60% - 强调文字颜色 6 2 3 2 2 2" xfId="839"/>
    <cellStyle name="40% - 强调文字颜色 1 2 3 2 3" xfId="840"/>
    <cellStyle name="差_对城区转移支付汇总表2003 2 3 2" xfId="841"/>
    <cellStyle name="20% - 强调文字颜色 6 7" xfId="842"/>
    <cellStyle name="40% - 强调文字颜色 5 2 4" xfId="843"/>
    <cellStyle name="好 2 3 4" xfId="844"/>
    <cellStyle name="40% - 强调文字颜色 1 2 3 2 4" xfId="845"/>
    <cellStyle name="差_对城区转移支付汇总表2003 2 3 3" xfId="846"/>
    <cellStyle name="数字" xfId="847"/>
    <cellStyle name="20% - 强调文字颜色 6 8" xfId="848"/>
    <cellStyle name="40% - 强调文字颜色 5 2 5" xfId="849"/>
    <cellStyle name="好 2 3 5" xfId="850"/>
    <cellStyle name="40% - 强调文字颜色 1 2" xfId="851"/>
    <cellStyle name="40% - 强调文字颜色 4 3 2 2" xfId="852"/>
    <cellStyle name="表标题 2 3 6" xfId="853"/>
    <cellStyle name="解释性文本 2 3 4 2" xfId="854"/>
    <cellStyle name="40% - 强调文字颜色 1 2 2" xfId="855"/>
    <cellStyle name="60% - 强调文字颜色 2 2 7" xfId="856"/>
    <cellStyle name="40% - 强调文字颜色 4 3 2 2 2" xfId="857"/>
    <cellStyle name="40% - 强调文字颜色 1 2 2 2" xfId="858"/>
    <cellStyle name="60% - 强调文字颜色 2 2 7 2" xfId="859"/>
    <cellStyle name="后继超链接 3 2 4" xfId="860"/>
    <cellStyle name="40% - 强调文字颜色 1 2 2 2 2" xfId="861"/>
    <cellStyle name="汇总 2 4" xfId="862"/>
    <cellStyle name="40% - 强调文字颜色 1 2 2 3" xfId="863"/>
    <cellStyle name="40% - 强调文字颜色 1 2 2 4" xfId="864"/>
    <cellStyle name="40% - 强调文字颜色 1 2 3" xfId="865"/>
    <cellStyle name="60% - 强调文字颜色 2 2 8" xfId="866"/>
    <cellStyle name="40% - 强调文字颜色 1 2 3 2 3 2" xfId="867"/>
    <cellStyle name="差_对城区转移支付汇总表2003 2 3 2 2" xfId="868"/>
    <cellStyle name="差_襄樊市本级企业2009年地税纳税明细表3.31 2 4" xfId="869"/>
    <cellStyle name="40% - 强调文字颜色 1 2 4 2 2" xfId="870"/>
    <cellStyle name="40% - 强调文字颜色 1 2 4 3" xfId="871"/>
    <cellStyle name="40% - 强调文字颜色 1 2 4 3 2" xfId="872"/>
    <cellStyle name="强调文字颜色 3 2 2 3" xfId="873"/>
    <cellStyle name="标题 2 2 2 2" xfId="874"/>
    <cellStyle name="40% - 强调文字颜色 1 2 5" xfId="875"/>
    <cellStyle name="输入 3 2 4" xfId="876"/>
    <cellStyle name="标题 2 2 2 2 2" xfId="877"/>
    <cellStyle name="40% - 强调文字颜色 1 2 5 2" xfId="878"/>
    <cellStyle name="标题 2 2 2 3 2" xfId="879"/>
    <cellStyle name="40% - 强调文字颜色 1 2 6 2" xfId="880"/>
    <cellStyle name="差_襄樊市本级企业2009年地税纳税明细表3.31 2 7 2" xfId="881"/>
    <cellStyle name="标题 2 2 2 4" xfId="882"/>
    <cellStyle name="40% - 强调文字颜色 6 2 3 2 3 2" xfId="883"/>
    <cellStyle name="40% - 强调文字颜色 1 2 7" xfId="884"/>
    <cellStyle name="标题 2 2 2 4 2" xfId="885"/>
    <cellStyle name="40% - 强调文字颜色 1 2 7 2" xfId="886"/>
    <cellStyle name="标题 3 2 7" xfId="887"/>
    <cellStyle name="40% - 强调文字颜色 1 3" xfId="888"/>
    <cellStyle name="40% - 强调文字颜色 4 3 2 3" xfId="889"/>
    <cellStyle name="40% - 强调文字颜色 1 3 2" xfId="890"/>
    <cellStyle name="注释 7" xfId="891"/>
    <cellStyle name="40% - 强调文字颜色 4 3 2 3 2" xfId="892"/>
    <cellStyle name="40% - 强调文字颜色 1 3 2 2" xfId="893"/>
    <cellStyle name="40% - 强调文字颜色 1 3 2 2 2" xfId="894"/>
    <cellStyle name="40% - 强调文字颜色 1 3 3" xfId="895"/>
    <cellStyle name="注释 8" xfId="896"/>
    <cellStyle name="40% - 强调文字颜色 1 3 4" xfId="897"/>
    <cellStyle name="40% - 强调文字颜色 1 4" xfId="898"/>
    <cellStyle name="60% - 强调文字颜色 1 3 2 3 2" xfId="899"/>
    <cellStyle name="好_襄樊市本级企业2009年地税纳税明细表3.31 3 2 2" xfId="900"/>
    <cellStyle name="40% - 强调文字颜色 4 3 2 4" xfId="901"/>
    <cellStyle name="40% - 强调文字颜色 1 4 2" xfId="902"/>
    <cellStyle name="好_襄樊市本级企业2009年地税纳税明细表3.31 3 2 2 2" xfId="903"/>
    <cellStyle name="40% - 强调文字颜色 1 5" xfId="904"/>
    <cellStyle name="常规 4 7 2" xfId="905"/>
    <cellStyle name="好_襄樊市本级企业2009年地税纳税明细表3.31 3 2 3" xfId="906"/>
    <cellStyle name="40% - 强调文字颜色 1 5 2" xfId="907"/>
    <cellStyle name="好_襄樊市本级企业2009年地税纳税明细表3.31 3 2 3 2" xfId="908"/>
    <cellStyle name="40% - 强调文字颜色 1 6" xfId="909"/>
    <cellStyle name="好_襄樊市本级企业2009年地税纳税明细表3.31 3 2 4" xfId="910"/>
    <cellStyle name="40% - 强调文字颜色 1 6 2" xfId="911"/>
    <cellStyle name="40% - 强调文字颜色 1 8" xfId="912"/>
    <cellStyle name="强调文字颜色 5 2 2 4 2" xfId="913"/>
    <cellStyle name="40% - 强调文字颜色 1 7" xfId="914"/>
    <cellStyle name="40% - 强调文字颜色 6 2 6 2" xfId="915"/>
    <cellStyle name="60% - 强调文字颜色 5 3 2" xfId="916"/>
    <cellStyle name="40% - 强调文字颜色 2 2 2 4 2" xfId="917"/>
    <cellStyle name="40% - 强调文字颜色 2 2 3 2 3 2" xfId="918"/>
    <cellStyle name="链接单元格 2 3 5" xfId="919"/>
    <cellStyle name="60% - 强调文字颜色 6 2" xfId="920"/>
    <cellStyle name="40% - 强调文字颜色 2 2 3 3" xfId="921"/>
    <cellStyle name="60% - 强调文字颜色 6 2 2" xfId="922"/>
    <cellStyle name="40% - 强调文字颜色 2 2 3 3 2" xfId="923"/>
    <cellStyle name="40% - 强调文字颜色 2 2 4 3 2" xfId="924"/>
    <cellStyle name="40% - 强调文字颜色 2 3 2 3" xfId="925"/>
    <cellStyle name="表标题 3 2 3 2" xfId="926"/>
    <cellStyle name="解释性文本 2" xfId="927"/>
    <cellStyle name="差_李市长资料2010(调整) 2 7" xfId="928"/>
    <cellStyle name="标题 2 3 3 2" xfId="929"/>
    <cellStyle name="40% - 强调文字颜色 2 3 5" xfId="930"/>
    <cellStyle name="40% - 强调文字颜色 2 3 6" xfId="931"/>
    <cellStyle name="40% - 强调文字颜色 3 2" xfId="932"/>
    <cellStyle name="40% - 强调文字颜色 4 3 4 2" xfId="933"/>
    <cellStyle name="40% - 强调文字颜色 3 2 2" xfId="934"/>
    <cellStyle name="60% - 强调文字颜色 4 2 7" xfId="935"/>
    <cellStyle name="注释 3 5" xfId="936"/>
    <cellStyle name="40% - 强调文字颜色 3 2 2 2" xfId="937"/>
    <cellStyle name="60% - 强调文字颜色 4 2 7 2" xfId="938"/>
    <cellStyle name="注释 3 5 2" xfId="939"/>
    <cellStyle name="40% - 强调文字颜色 3 2 4" xfId="940"/>
    <cellStyle name="40% - 强调文字颜色 3 2 2 2 2" xfId="941"/>
    <cellStyle name="40% - 强调文字颜色 3 2 4 2" xfId="942"/>
    <cellStyle name="40% - 强调文字颜色 3 2 2 3" xfId="943"/>
    <cellStyle name="40% - 强调文字颜色 3 2 5" xfId="944"/>
    <cellStyle name="40% - 强调文字颜色 3 2 2 3 2" xfId="945"/>
    <cellStyle name="40% - 强调文字颜色 3 2 5 2" xfId="946"/>
    <cellStyle name="链接单元格 2 6" xfId="947"/>
    <cellStyle name="40% - 强调文字颜色 3 2 2 4" xfId="948"/>
    <cellStyle name="40% - 强调文字颜色 3 2 6" xfId="949"/>
    <cellStyle name="40% - 强调文字颜色 3 2 3" xfId="950"/>
    <cellStyle name="60% - 强调文字颜色 4 2 8" xfId="951"/>
    <cellStyle name="注释 3 6" xfId="952"/>
    <cellStyle name="40% - 强调文字颜色 3 2 3 2" xfId="953"/>
    <cellStyle name="40% - 强调文字颜色 3 3 4" xfId="954"/>
    <cellStyle name="40% - 强调文字颜色 3 2 3 2 2" xfId="955"/>
    <cellStyle name="40% - 强调文字颜色 3 3 4 2" xfId="956"/>
    <cellStyle name="40% - 强调文字颜色 3 2 3 2 2 2" xfId="957"/>
    <cellStyle name="输出 2 3 3" xfId="958"/>
    <cellStyle name="40% - 强调文字颜色 3 2 3 2 3" xfId="959"/>
    <cellStyle name="差_襄樊市本级企业2009年地税纳税明细表3.31 2 2 2" xfId="960"/>
    <cellStyle name="40% - 强调文字颜色 3 2 3 2 3 2" xfId="961"/>
    <cellStyle name="差_襄樊市本级企业2009年地税纳税明细表3.31 2 2 2 2" xfId="962"/>
    <cellStyle name="输出 2 4 3" xfId="963"/>
    <cellStyle name="40% - 强调文字颜色 3 2 3 2 4" xfId="964"/>
    <cellStyle name="差_襄樊市本级企业2009年地税纳税明细表3.31 2 2 3" xfId="965"/>
    <cellStyle name="40% - 强调文字颜色 3 2 3 3" xfId="966"/>
    <cellStyle name="40% - 强调文字颜色 3 3 5" xfId="967"/>
    <cellStyle name="40% - 强调文字颜色 3 2 3 3 2" xfId="968"/>
    <cellStyle name="40% - 强调文字颜色 3 3 5 2" xfId="969"/>
    <cellStyle name="Fixed" xfId="970"/>
    <cellStyle name="40% - 强调文字颜色 3 2 3 4" xfId="971"/>
    <cellStyle name="40% - 强调文字颜色 3 3 6" xfId="972"/>
    <cellStyle name="40% - 强调文字颜色 3 2 3 4 2" xfId="973"/>
    <cellStyle name="40% - 强调文字颜色 3 2 4 2 2" xfId="974"/>
    <cellStyle name="40% - 强调文字颜色 3 2 4 3" xfId="975"/>
    <cellStyle name="40% - 强调文字颜色 3 2 4 3 2" xfId="976"/>
    <cellStyle name="40% - 强调文字颜色 3 2 4 4" xfId="977"/>
    <cellStyle name="40% - 强调文字颜色 3 3" xfId="978"/>
    <cellStyle name="40% - 强调文字颜色 3 3 2" xfId="979"/>
    <cellStyle name="40% - 强调文字颜色 3 3 2 2" xfId="980"/>
    <cellStyle name="40% - 强调文字颜色 4 2 4" xfId="981"/>
    <cellStyle name="40% - 强调文字颜色 3 3 2 2 2" xfId="982"/>
    <cellStyle name="40% - 强调文字颜色 4 2 4 2" xfId="983"/>
    <cellStyle name="常规 2 2 3 4" xfId="984"/>
    <cellStyle name="40% - 强调文字颜色 3 3 2 3" xfId="985"/>
    <cellStyle name="40% - 强调文字颜色 4 2 5" xfId="986"/>
    <cellStyle name="40% - 强调文字颜色 3 3 2 3 2" xfId="987"/>
    <cellStyle name="40% - 强调文字颜色 4 2 5 2" xfId="988"/>
    <cellStyle name="常规 2 2 4 4" xfId="989"/>
    <cellStyle name="40% - 强调文字颜色 3 3 2 4" xfId="990"/>
    <cellStyle name="40% - 强调文字颜色 4 2 6" xfId="991"/>
    <cellStyle name="60% - 强调文字颜色 1 2 2 3 2" xfId="992"/>
    <cellStyle name="40% - 强调文字颜色 3 3 3" xfId="993"/>
    <cellStyle name="40% - 强调文字颜色 3 4" xfId="994"/>
    <cellStyle name="好_襄樊市本级企业2009年地税纳税明细表3.31 3 4 2" xfId="995"/>
    <cellStyle name="40% - 强调文字颜色 3 4 2" xfId="996"/>
    <cellStyle name="检查单元格 2 3 6" xfId="997"/>
    <cellStyle name="霓付 [0]_95" xfId="998"/>
    <cellStyle name="40% - 强调文字颜色 3 5" xfId="999"/>
    <cellStyle name="40% - 强调文字颜色 3 5 2" xfId="1000"/>
    <cellStyle name="40% - 强调文字颜色 3 6" xfId="1001"/>
    <cellStyle name="40% - 强调文字颜色 4 2" xfId="1002"/>
    <cellStyle name="40% - 强调文字颜色 4 3 5 2" xfId="1003"/>
    <cellStyle name="40% - 强调文字颜色 4 2 2" xfId="1004"/>
    <cellStyle name="60% - 强调文字颜色 5 2 7" xfId="1005"/>
    <cellStyle name="解释性文本 2 2 4" xfId="1006"/>
    <cellStyle name="40% - 强调文字颜色 4 2 2 2" xfId="1007"/>
    <cellStyle name="60% - 强调文字颜色 5 2 7 2" xfId="1008"/>
    <cellStyle name="解释性文本 2 2 4 2" xfId="1009"/>
    <cellStyle name="40% - 强调文字颜色 5 2 2 3" xfId="1010"/>
    <cellStyle name="好 2 3 2 3" xfId="1011"/>
    <cellStyle name="强调文字颜色 3 3 4" xfId="1012"/>
    <cellStyle name="40% - 强调文字颜色 4 2 2 2 2" xfId="1013"/>
    <cellStyle name="40% - 强调文字颜色 4 2 2 3" xfId="1014"/>
    <cellStyle name="40% - 强调文字颜色 5 2 3 3" xfId="1015"/>
    <cellStyle name="常规 3 2 2 5" xfId="1016"/>
    <cellStyle name="40% - 强调文字颜色 4 2 2 3 2" xfId="1017"/>
    <cellStyle name="40% - 强调文字颜色 5 2 4 3" xfId="1018"/>
    <cellStyle name="常规 3 2 3 5" xfId="1019"/>
    <cellStyle name="40% - 强调文字颜色 4 2 2 4 2" xfId="1020"/>
    <cellStyle name="40% - 强调文字颜色 4 2 2 5" xfId="1021"/>
    <cellStyle name="40% - 强调文字颜色 4 2 3" xfId="1022"/>
    <cellStyle name="60% - 强调文字颜色 5 2 8" xfId="1023"/>
    <cellStyle name="解释性文本 2 2 5" xfId="1024"/>
    <cellStyle name="40% - 强调文字颜色 5 3 2 3" xfId="1025"/>
    <cellStyle name="强调文字颜色 4 3 4" xfId="1026"/>
    <cellStyle name="60% - 强调文字颜色 1 2 3 5" xfId="1027"/>
    <cellStyle name="40% - 强调文字颜色 4 2 3 2 2" xfId="1028"/>
    <cellStyle name="常规 2 2 2 4 2" xfId="1029"/>
    <cellStyle name="强调文字颜色 1 2" xfId="1030"/>
    <cellStyle name="40% - 强调文字颜色 5 3 2 3 2" xfId="1031"/>
    <cellStyle name="强调文字颜色 4 3 4 2" xfId="1032"/>
    <cellStyle name="差_襄樊市本级企业2009年地税纳税明细表3.31 3 2 3" xfId="1033"/>
    <cellStyle name="60% - 强调文字颜色 1 2 3 5 2" xfId="1034"/>
    <cellStyle name="40% - 强调文字颜色 4 2 3 2 2 2" xfId="1035"/>
    <cellStyle name="强调文字颜色 1 2 2" xfId="1036"/>
    <cellStyle name="40% - 强调文字颜色 5 3 2 4" xfId="1037"/>
    <cellStyle name="标题 4 2 3 3 2" xfId="1038"/>
    <cellStyle name="强调文字颜色 4 3 5" xfId="1039"/>
    <cellStyle name="强调文字颜色 6 2 2 2" xfId="1040"/>
    <cellStyle name="60% - 强调文字颜色 1 2 3 6" xfId="1041"/>
    <cellStyle name="40% - 强调文字颜色 4 2 3 2 3" xfId="1042"/>
    <cellStyle name="强调文字颜色 1 3" xfId="1043"/>
    <cellStyle name="40% - 强调文字颜色 4 2 3 2 3 2" xfId="1044"/>
    <cellStyle name="强调文字颜色 1 3 2" xfId="1045"/>
    <cellStyle name="40% - 强调文字颜色 4 2 3 2 4" xfId="1046"/>
    <cellStyle name="强调文字颜色 1 4" xfId="1047"/>
    <cellStyle name="40% - 强调文字颜色 4 2 3 3 2" xfId="1048"/>
    <cellStyle name="强调文字颜色 2 2" xfId="1049"/>
    <cellStyle name="40% - 强调文字颜色 4 2 3 4 2" xfId="1050"/>
    <cellStyle name="强调文字颜色 3 2" xfId="1051"/>
    <cellStyle name="40% - 强调文字颜色 4 2 3 5 2" xfId="1052"/>
    <cellStyle name="强调文字颜色 4 2" xfId="1053"/>
    <cellStyle name="40% - 强调文字颜色 4 2 4 2 2" xfId="1054"/>
    <cellStyle name="常规 2 2 3 4 2" xfId="1055"/>
    <cellStyle name="40% - 强调文字颜色 4 2 4 3 2" xfId="1056"/>
    <cellStyle name="常规 2 2 3 5 2" xfId="1057"/>
    <cellStyle name="40% - 强调文字颜色 4 2 4 4" xfId="1058"/>
    <cellStyle name="常规 2 2 3 2 2 2" xfId="1059"/>
    <cellStyle name="常规 2 2 3 6" xfId="1060"/>
    <cellStyle name="解释性文本 6" xfId="1061"/>
    <cellStyle name="差 3" xfId="1062"/>
    <cellStyle name="40% - 强调文字颜色 4 2 6 2" xfId="1063"/>
    <cellStyle name="40% - 强调文字颜色 4 3" xfId="1064"/>
    <cellStyle name="40% - 强调文字颜色 4 4" xfId="1065"/>
    <cellStyle name="好_襄樊市本级企业2009年地税纳税明细表3.31 3 5 2" xfId="1066"/>
    <cellStyle name="40% - 强调文字颜色 4 4 2" xfId="1067"/>
    <cellStyle name="解释性文本 2 4 4" xfId="1068"/>
    <cellStyle name="40% - 强调文字颜色 4 5" xfId="1069"/>
    <cellStyle name="40% - 强调文字颜色 4 5 2" xfId="1070"/>
    <cellStyle name="表标题 2 3 2 4" xfId="1071"/>
    <cellStyle name="40% - 强调文字颜色 4 6" xfId="1072"/>
    <cellStyle name="40% - 强调文字颜色 4 6 2" xfId="1073"/>
    <cellStyle name="40% - 强调文字颜色 5 2" xfId="1074"/>
    <cellStyle name="好 2 3" xfId="1075"/>
    <cellStyle name="40% - 强调文字颜色 5 2 2 2 2" xfId="1076"/>
    <cellStyle name="好 2 3 2 2 2" xfId="1077"/>
    <cellStyle name="强调文字颜色 3 3 3 2" xfId="1078"/>
    <cellStyle name="40% - 强调文字颜色 5 2 2 3 2" xfId="1079"/>
    <cellStyle name="好 2 3 2 3 2" xfId="1080"/>
    <cellStyle name="强调文字颜色 3 3 4 2" xfId="1081"/>
    <cellStyle name="40% - 强调文字颜色 5 2 2 4" xfId="1082"/>
    <cellStyle name="标题 4 2 2 3 2" xfId="1083"/>
    <cellStyle name="好 2 3 2 4" xfId="1084"/>
    <cellStyle name="强调文字颜色 1 3 5 2" xfId="1085"/>
    <cellStyle name="强调文字颜色 3 3 5" xfId="1086"/>
    <cellStyle name="40% - 强调文字颜色 5 2 2 4 2" xfId="1087"/>
    <cellStyle name="强调文字颜色 3 3 5 2" xfId="1088"/>
    <cellStyle name="40% - 强调文字颜色 5 2 2 5" xfId="1089"/>
    <cellStyle name="表标题 4 2" xfId="1090"/>
    <cellStyle name="强调文字颜色 3 3 6" xfId="1091"/>
    <cellStyle name="40% - 强调文字颜色 5 2 3 2 2" xfId="1092"/>
    <cellStyle name="差 2 3 2 4" xfId="1093"/>
    <cellStyle name="常规 3 2 2 4 2" xfId="1094"/>
    <cellStyle name="好 4" xfId="1095"/>
    <cellStyle name="40% - 强调文字颜色 5 2 3 2 2 2" xfId="1096"/>
    <cellStyle name="好 4 2" xfId="1097"/>
    <cellStyle name="40% - 强调文字颜色 5 2 3 2 3" xfId="1098"/>
    <cellStyle name="标题 3 2 2" xfId="1099"/>
    <cellStyle name="好 5" xfId="1100"/>
    <cellStyle name="40% - 强调文字颜色 5 2 3 2 3 2" xfId="1101"/>
    <cellStyle name="标题 3 2 2 2" xfId="1102"/>
    <cellStyle name="好 5 2" xfId="1103"/>
    <cellStyle name="40% - 强调文字颜色 5 2 3 2 4" xfId="1104"/>
    <cellStyle name="标题 3 2 3" xfId="1105"/>
    <cellStyle name="好 6" xfId="1106"/>
    <cellStyle name="40% - 强调文字颜色 5 2 3 3 2" xfId="1107"/>
    <cellStyle name="40% - 强调文字颜色 5 2 3 4" xfId="1108"/>
    <cellStyle name="标题 4 2 2 4 2" xfId="1109"/>
    <cellStyle name="40% - 强调文字颜色 5 2 3 4 2" xfId="1110"/>
    <cellStyle name="40% - 强调文字颜色 5 2 3 5" xfId="1111"/>
    <cellStyle name="表标题 5 2" xfId="1112"/>
    <cellStyle name="40% - 强调文字颜色 5 2 3 5 2" xfId="1113"/>
    <cellStyle name="差_对城区转移支付汇总表2003 2 2" xfId="1114"/>
    <cellStyle name="40% - 强调文字颜色 5 2 3 6" xfId="1115"/>
    <cellStyle name="40% - 强调文字颜色 5 2 4 2" xfId="1116"/>
    <cellStyle name="常规 3 2 3 4" xfId="1117"/>
    <cellStyle name="好 2 3 4 2" xfId="1118"/>
    <cellStyle name="40% - 强调文字颜色 5 2 4 2 2" xfId="1119"/>
    <cellStyle name="常规 3 2 3 4 2" xfId="1120"/>
    <cellStyle name="40% - 强调文字颜色 5 2 4 3 2" xfId="1121"/>
    <cellStyle name="常规 3 2 3 5 2" xfId="1122"/>
    <cellStyle name="40% - 强调文字颜色 5 2 4 4" xfId="1123"/>
    <cellStyle name="常规 3 2 3 6" xfId="1124"/>
    <cellStyle name="40% - 强调文字颜色 5 2 6" xfId="1125"/>
    <cellStyle name="60% - 强调文字颜色 1 2 3 3 2" xfId="1126"/>
    <cellStyle name="好 2 3 6" xfId="1127"/>
    <cellStyle name="40% - 强调文字颜色 5 3" xfId="1128"/>
    <cellStyle name="好 2 4" xfId="1129"/>
    <cellStyle name="40% - 强调文字颜色 5 3 2 2" xfId="1130"/>
    <cellStyle name="好 2 4 2 2" xfId="1131"/>
    <cellStyle name="强调文字颜色 4 3 3" xfId="1132"/>
    <cellStyle name="40% - 强调文字颜色 5 3 6" xfId="1133"/>
    <cellStyle name="60% - 强调文字颜色 1 2 3 4 2" xfId="1134"/>
    <cellStyle name="好_襄樊市本级企业2009年地税纳税明细表3.31" xfId="1135"/>
    <cellStyle name="40% - 强调文字颜色 5 3 2 2 2" xfId="1136"/>
    <cellStyle name="强调文字颜色 4 3 3 2" xfId="1137"/>
    <cellStyle name="40% - 强调文字颜色 5 3 4" xfId="1138"/>
    <cellStyle name="好 2 4 4" xfId="1139"/>
    <cellStyle name="40% - 强调文字颜色 5 3 4 2" xfId="1140"/>
    <cellStyle name="40% - 强调文字颜色 5 3 5" xfId="1141"/>
    <cellStyle name="40% - 强调文字颜色 5 3 5 2" xfId="1142"/>
    <cellStyle name="40% - 强调文字颜色 5 4" xfId="1143"/>
    <cellStyle name="好 2 5" xfId="1144"/>
    <cellStyle name="40% - 强调文字颜色 5 4 2" xfId="1145"/>
    <cellStyle name="好 2 5 2" xfId="1146"/>
    <cellStyle name="小数 2 3 6" xfId="1147"/>
    <cellStyle name="40% - 强调文字颜色 5 5" xfId="1148"/>
    <cellStyle name="好 2 6" xfId="1149"/>
    <cellStyle name="40% - 强调文字颜色 5 5 2" xfId="1150"/>
    <cellStyle name="好 2 6 2" xfId="1151"/>
    <cellStyle name="40% - 强调文字颜色 5 6" xfId="1152"/>
    <cellStyle name="60% - 强调文字颜色 2 3 2 2" xfId="1153"/>
    <cellStyle name="好 2 7" xfId="1154"/>
    <cellStyle name="注释 2 2" xfId="1155"/>
    <cellStyle name="40% - 强调文字颜色 5 6 2" xfId="1156"/>
    <cellStyle name="60% - 强调文字颜色 2 3 2 2 2" xfId="1157"/>
    <cellStyle name="好 2 7 2" xfId="1158"/>
    <cellStyle name="注释 2 2 2" xfId="1159"/>
    <cellStyle name="40% - 强调文字颜色 5 8" xfId="1160"/>
    <cellStyle name="60% - 强调文字颜色 2 3 2 4" xfId="1161"/>
    <cellStyle name="注释 2 4" xfId="1162"/>
    <cellStyle name="常规 5 6" xfId="1163"/>
    <cellStyle name="常规 4 3 4" xfId="1164"/>
    <cellStyle name="40% - 强调文字颜色 6 2 2 2" xfId="1165"/>
    <cellStyle name="常规 4 3 4 2" xfId="1166"/>
    <cellStyle name="40% - 强调文字颜色 6 2 2 2 2" xfId="1167"/>
    <cellStyle name="常规 5 7" xfId="1168"/>
    <cellStyle name="常规 4 3 5" xfId="1169"/>
    <cellStyle name="40% - 强调文字颜色 6 2 2 3" xfId="1170"/>
    <cellStyle name="常规 4 3 5 2" xfId="1171"/>
    <cellStyle name="40% - 强调文字颜色 6 2 2 3 2" xfId="1172"/>
    <cellStyle name="强调文字颜色 2 3 5 2" xfId="1173"/>
    <cellStyle name="常规 5 8" xfId="1174"/>
    <cellStyle name="常规 4 3 6" xfId="1175"/>
    <cellStyle name="标题 4 3 2 3 2" xfId="1176"/>
    <cellStyle name="40% - 强调文字颜色 6 2 2 4" xfId="1177"/>
    <cellStyle name="40% - 强调文字颜色 6 2 2 4 2" xfId="1178"/>
    <cellStyle name="40% - 强调文字颜色 6 2 2 5" xfId="1179"/>
    <cellStyle name="40% - 强调文字颜色 6 2 3" xfId="1180"/>
    <cellStyle name="常规 4 4 4" xfId="1181"/>
    <cellStyle name="40% - 强调文字颜色 6 2 3 2" xfId="1182"/>
    <cellStyle name="差_襄樊市本级企业2009年地税纳税明细表3.31 2 6" xfId="1183"/>
    <cellStyle name="差_对城区转移支付汇总表2003 2 3 2 4" xfId="1184"/>
    <cellStyle name="40% - 强调文字颜色 6 2 3 2 2" xfId="1185"/>
    <cellStyle name="差_襄樊市本级企业2009年地税纳税明细表3.31 2 6 2" xfId="1186"/>
    <cellStyle name="40% - 强调文字颜色 6 2 3 2 2 2" xfId="1187"/>
    <cellStyle name="差_襄樊市本级企业2009年地税纳税明细表3.31 2 7" xfId="1188"/>
    <cellStyle name="40% - 强调文字颜色 6 2 3 2 3" xfId="1189"/>
    <cellStyle name="差_襄樊市本级企业2009年地税纳税明细表3.31 2 8" xfId="1190"/>
    <cellStyle name="40% - 强调文字颜色 6 2 3 2 4" xfId="1191"/>
    <cellStyle name="40% - 强调文字颜色 6 2 3 3" xfId="1192"/>
    <cellStyle name="数字 4" xfId="1193"/>
    <cellStyle name="差_襄樊市本级企业2009年地税纳税明细表3.31 3 6" xfId="1194"/>
    <cellStyle name="40% - 强调文字颜色 6 2 3 3 2" xfId="1195"/>
    <cellStyle name="40% - 强调文字颜色 6 2 3 4" xfId="1196"/>
    <cellStyle name="40% - 强调文字颜色 6 2 3 4 2" xfId="1197"/>
    <cellStyle name="40% - 强调文字颜色 6 2 3 5" xfId="1198"/>
    <cellStyle name="适中 6" xfId="1199"/>
    <cellStyle name="好_对城区转移支付汇总表2003 3" xfId="1200"/>
    <cellStyle name="40% - 强调文字颜色 6 2 3 5 2" xfId="1201"/>
    <cellStyle name="40% - 强调文字颜色 6 2 3 6" xfId="1202"/>
    <cellStyle name="链接单元格 2 4 2" xfId="1203"/>
    <cellStyle name="40% - 强调文字颜色 6 2 4" xfId="1204"/>
    <cellStyle name="链接单元格 2 4 2 2" xfId="1205"/>
    <cellStyle name="40% - 强调文字颜色 6 2 4 2" xfId="1206"/>
    <cellStyle name="40% - 强调文字颜色 6 2 4 2 2" xfId="1207"/>
    <cellStyle name="强调文字颜色 5 2 2 2 2" xfId="1208"/>
    <cellStyle name="40% - 强调文字颜色 6 2 4 3" xfId="1209"/>
    <cellStyle name="40% - 强调文字颜色 6 2 4 3 2" xfId="1210"/>
    <cellStyle name="40% - 强调文字颜色 6 2 4 4" xfId="1211"/>
    <cellStyle name="链接单元格 2 4 3" xfId="1212"/>
    <cellStyle name="汇总 2 6 2" xfId="1213"/>
    <cellStyle name="40% - 强调文字颜色 6 2 5" xfId="1214"/>
    <cellStyle name="链接单元格 2 4 3 2" xfId="1215"/>
    <cellStyle name="40% - 强调文字颜色 6 2 5 2" xfId="1216"/>
    <cellStyle name="链接单元格 2 4 4" xfId="1217"/>
    <cellStyle name="警告文本 2 6 2" xfId="1218"/>
    <cellStyle name="60% - 强调文字颜色 1 2 4 3 2" xfId="1219"/>
    <cellStyle name="40% - 强调文字颜色 6 2 6" xfId="1220"/>
    <cellStyle name="40% - 强调文字颜色 6 3 2 2" xfId="1221"/>
    <cellStyle name="40% - 强调文字颜色 6 3 2 2 2" xfId="1222"/>
    <cellStyle name="40% - 强调文字颜色 6 3 2 3" xfId="1223"/>
    <cellStyle name="40% - 强调文字颜色 6 3 2 3 2" xfId="1224"/>
    <cellStyle name="40% - 强调文字颜色 6 3 2 4" xfId="1225"/>
    <cellStyle name="数字 2 2 2 2" xfId="1226"/>
    <cellStyle name="40% - 强调文字颜色 6 3 3" xfId="1227"/>
    <cellStyle name="常规 4 3 2 4" xfId="1228"/>
    <cellStyle name="40% - 强调文字颜色 6 3 3 2" xfId="1229"/>
    <cellStyle name="链接单元格 2 5 2" xfId="1230"/>
    <cellStyle name="40% - 强调文字颜色 6 3 4" xfId="1231"/>
    <cellStyle name="40% - 强调文字颜色 6 3 4 2" xfId="1232"/>
    <cellStyle name="汇总 2 7 2" xfId="1233"/>
    <cellStyle name="40% - 强调文字颜色 6 3 5" xfId="1234"/>
    <cellStyle name="40% - 强调文字颜色 6 3 5 2" xfId="1235"/>
    <cellStyle name="百分比 2" xfId="1236"/>
    <cellStyle name="警告文本 2 7 2" xfId="1237"/>
    <cellStyle name="40% - 强调文字颜色 6 3 6" xfId="1238"/>
    <cellStyle name="好 3 5 2" xfId="1239"/>
    <cellStyle name="60% - 强调文字颜色 4 2 2 2" xfId="1240"/>
    <cellStyle name="40% - 强调文字颜色 6 4 2" xfId="1241"/>
    <cellStyle name="好 3 6" xfId="1242"/>
    <cellStyle name="60% - 强调文字颜色 4 2 3" xfId="1243"/>
    <cellStyle name="40% - 强调文字颜色 6 5" xfId="1244"/>
    <cellStyle name="60% - 强调文字颜色 4 2 3 2" xfId="1245"/>
    <cellStyle name="40% - 强调文字颜色 6 5 2" xfId="1246"/>
    <cellStyle name="注释 3 2" xfId="1247"/>
    <cellStyle name="60% - 强调文字颜色 4 2 4" xfId="1248"/>
    <cellStyle name="60% - 强调文字颜色 2 3 3 2" xfId="1249"/>
    <cellStyle name="40% - 强调文字颜色 6 6" xfId="1250"/>
    <cellStyle name="注释 3 4" xfId="1251"/>
    <cellStyle name="60% - 强调文字颜色 4 2 6" xfId="1252"/>
    <cellStyle name="40% - 强调文字颜色 6 8" xfId="1253"/>
    <cellStyle name="60% - 强调文字颜色 3 2 3 3" xfId="1254"/>
    <cellStyle name="60% - 强调文字颜色 1 2" xfId="1255"/>
    <cellStyle name="常规 3 2 3 2 4" xfId="1256"/>
    <cellStyle name="60% - 强调文字颜色 3 2 3 3 2" xfId="1257"/>
    <cellStyle name="好_对城区转移支付汇总表2003 2 2 4" xfId="1258"/>
    <cellStyle name="60% - 强调文字颜色 1 2 2" xfId="1259"/>
    <cellStyle name="好_对城区转移支付汇总表2003 2 2 4 2" xfId="1260"/>
    <cellStyle name="60% - 强调文字颜色 1 2 2 2" xfId="1261"/>
    <cellStyle name="后继超链接 5" xfId="1262"/>
    <cellStyle name="60% - 强调文字颜色 1 2 2 2 2" xfId="1263"/>
    <cellStyle name="60% - 强调文字颜色 1 2 2 3" xfId="1264"/>
    <cellStyle name="60% - 强调文字颜色 1 2 2 5" xfId="1265"/>
    <cellStyle name="好_对城区转移支付汇总表2003 2 2 5" xfId="1266"/>
    <cellStyle name="60% - 强调文字颜色 1 2 3" xfId="1267"/>
    <cellStyle name="60% - 强调文字颜色 1 2 3 2" xfId="1268"/>
    <cellStyle name="60% - 强调文字颜色 1 2 3 2 2" xfId="1269"/>
    <cellStyle name="常规_2016年人大预算表（一般公共预算表1-9）20151201" xfId="1270"/>
    <cellStyle name="常规 3 3 4 2" xfId="1271"/>
    <cellStyle name="60% - 强调文字颜色 1 2 3 2 3" xfId="1272"/>
    <cellStyle name="强调文字颜色 4 6 2" xfId="1273"/>
    <cellStyle name="60% - 强调文字颜色 1 2 3 2 4" xfId="1274"/>
    <cellStyle name="60% - 强调文字颜色 1 2 3 3" xfId="1275"/>
    <cellStyle name="60% - 强调文字颜色 1 2 3 4" xfId="1276"/>
    <cellStyle name="60% - 强调文字颜色 1 2 4" xfId="1277"/>
    <cellStyle name="链接单元格 2 3 4" xfId="1278"/>
    <cellStyle name="警告文本 2 5 2" xfId="1279"/>
    <cellStyle name="60% - 强调文字颜色 1 2 4 2 2" xfId="1280"/>
    <cellStyle name="警告文本 2 6" xfId="1281"/>
    <cellStyle name="60% - 强调文字颜色 1 2 4 3" xfId="1282"/>
    <cellStyle name="60% - 强调文字颜色 1 2 5" xfId="1283"/>
    <cellStyle name="警告文本 3 5" xfId="1284"/>
    <cellStyle name="60% - 强调文字颜色 1 2 5 2" xfId="1285"/>
    <cellStyle name="标题 2 2 3 2 2 2" xfId="1286"/>
    <cellStyle name="60% - 强调文字颜色 1 2 6 2" xfId="1287"/>
    <cellStyle name="链接单元格 6 2" xfId="1288"/>
    <cellStyle name="标题 2 2 3 2 3" xfId="1289"/>
    <cellStyle name="60% - 强调文字颜色 1 2 7" xfId="1290"/>
    <cellStyle name="标题 2 2 3 2 3 2" xfId="1291"/>
    <cellStyle name="60% - 强调文字颜色 1 2 7 2" xfId="1292"/>
    <cellStyle name="标题 2 2 3 2 4" xfId="1293"/>
    <cellStyle name="60% - 强调文字颜色 1 2 8" xfId="1294"/>
    <cellStyle name="60% - 强调文字颜色 3 2 3 4" xfId="1295"/>
    <cellStyle name="60% - 强调文字颜色 1 3" xfId="1296"/>
    <cellStyle name="60% - 强调文字颜色 3 2 3 4 2" xfId="1297"/>
    <cellStyle name="好_对城区转移支付汇总表2003 2 3 4" xfId="1298"/>
    <cellStyle name="60% - 强调文字颜色 1 3 2" xfId="1299"/>
    <cellStyle name="好_对城区转移支付汇总表2003 2 3 4 2" xfId="1300"/>
    <cellStyle name="60% - 强调文字颜色 1 3 2 2" xfId="1301"/>
    <cellStyle name="链接单元格 8" xfId="1302"/>
    <cellStyle name="60% - 强调文字颜色 1 3 2 2 2" xfId="1303"/>
    <cellStyle name="好_襄樊市本级企业2009年地税纳税明细表3.31 3 3" xfId="1304"/>
    <cellStyle name="60% - 强调文字颜色 1 3 2 4" xfId="1305"/>
    <cellStyle name="好_对城区转移支付汇总表2003 2 3 5" xfId="1306"/>
    <cellStyle name="60% - 强调文字颜色 1 3 3" xfId="1307"/>
    <cellStyle name="好_对城区转移支付汇总表2003 2 3 5 2" xfId="1308"/>
    <cellStyle name="60% - 强调文字颜色 1 3 3 2" xfId="1309"/>
    <cellStyle name="好_对城区转移支付汇总表2003 2 3 6" xfId="1310"/>
    <cellStyle name="60% - 强调文字颜色 1 3 4" xfId="1311"/>
    <cellStyle name="60% - 强调文字颜色 1 3 4 2" xfId="1312"/>
    <cellStyle name="60% - 强调文字颜色 1 3 5" xfId="1313"/>
    <cellStyle name="60% - 强调文字颜色 1 3 5 2" xfId="1314"/>
    <cellStyle name="标题 2 2 3 3 2" xfId="1315"/>
    <cellStyle name="60% - 强调文字颜色 1 3 6" xfId="1316"/>
    <cellStyle name="60% - 强调文字颜色 3 2 3 5" xfId="1317"/>
    <cellStyle name="输出 2 2 3 2" xfId="1318"/>
    <cellStyle name="60% - 强调文字颜色 1 4" xfId="1319"/>
    <cellStyle name="标题 4 2 3" xfId="1320"/>
    <cellStyle name="60% - 强调文字颜色 3 2 3 5 2" xfId="1321"/>
    <cellStyle name="好_对城区转移支付汇总表2003 2 4 4" xfId="1322"/>
    <cellStyle name="60% - 强调文字颜色 1 4 2" xfId="1323"/>
    <cellStyle name="60% - 强调文字颜色 3 2 3 6" xfId="1324"/>
    <cellStyle name="60% - 强调文字颜色 1 5" xfId="1325"/>
    <cellStyle name="标题 4 3 3" xfId="1326"/>
    <cellStyle name="60% - 强调文字颜色 1 5 2" xfId="1327"/>
    <cellStyle name="60% - 强调文字颜色 1 6" xfId="1328"/>
    <cellStyle name="60% - 强调文字颜色 1 6 2" xfId="1329"/>
    <cellStyle name="标题 3 3 2 2" xfId="1330"/>
    <cellStyle name="60% - 强调文字颜色 1 7" xfId="1331"/>
    <cellStyle name="60% - 强调文字颜色 3 2 4 3" xfId="1332"/>
    <cellStyle name="60% - 强调文字颜色 2 2 3 2 3" xfId="1333"/>
    <cellStyle name="60% - 强调文字颜色 2 2" xfId="1334"/>
    <cellStyle name="60% - 强调文字颜色 6 8" xfId="1335"/>
    <cellStyle name="60% - 强调文字颜色 3 2 4 3 2" xfId="1336"/>
    <cellStyle name="60% - 强调文字颜色 2 2 3 2 3 2" xfId="1337"/>
    <cellStyle name="好_对城区转移支付汇总表2003 3 2 4" xfId="1338"/>
    <cellStyle name="60% - 强调文字颜色 2 2 2" xfId="1339"/>
    <cellStyle name="差 7" xfId="1340"/>
    <cellStyle name="60% - 强调文字颜色 2 2 2 2" xfId="1341"/>
    <cellStyle name="60% - 强调文字颜色 2 2 2 2 2" xfId="1342"/>
    <cellStyle name="差 8" xfId="1343"/>
    <cellStyle name="60% - 强调文字颜色 2 2 2 3" xfId="1344"/>
    <cellStyle name="60% - 强调文字颜色 2 2 2 3 2" xfId="1345"/>
    <cellStyle name="60% - 强调文字颜色 2 2 2 4" xfId="1346"/>
    <cellStyle name="60% - 强调文字颜色 2 2 2 4 2" xfId="1347"/>
    <cellStyle name="60% - 强调文字颜色 2 2 2 5" xfId="1348"/>
    <cellStyle name="输入 6 2" xfId="1349"/>
    <cellStyle name="60% - 强调文字颜色 2 2 3" xfId="1350"/>
    <cellStyle name="差_对城区转移支付汇总表2003 7" xfId="1351"/>
    <cellStyle name="60% - 强调文字颜色 3 2 4" xfId="1352"/>
    <cellStyle name="60% - 强调文字颜色 2 2 3 2" xfId="1353"/>
    <cellStyle name="60% - 强调文字颜色 5 8" xfId="1354"/>
    <cellStyle name="60% - 强调文字颜色 3 2 4 2 2" xfId="1355"/>
    <cellStyle name="60% - 强调文字颜色 2 2 3 2 2 2" xfId="1356"/>
    <cellStyle name="60% - 强调文字颜色 3 2 5" xfId="1357"/>
    <cellStyle name="60% - 强调文字颜色 2 2 3 3" xfId="1358"/>
    <cellStyle name="常规 2 2 3 2 4" xfId="1359"/>
    <cellStyle name="60% - 强调文字颜色 3 2 5 2" xfId="1360"/>
    <cellStyle name="60% - 强调文字颜色 2 2 3 3 2" xfId="1361"/>
    <cellStyle name="60% - 强调文字颜色 3 2 6" xfId="1362"/>
    <cellStyle name="60% - 强调文字颜色 2 2 3 4" xfId="1363"/>
    <cellStyle name="60% - 强调文字颜色 3 2 6 2" xfId="1364"/>
    <cellStyle name="60% - 强调文字颜色 2 2 3 4 2" xfId="1365"/>
    <cellStyle name="60% - 强调文字颜色 2 2 4" xfId="1366"/>
    <cellStyle name="60% - 强调文字颜色 3 3 4 2" xfId="1367"/>
    <cellStyle name="60% - 强调文字颜色 2 2 4 2 2" xfId="1368"/>
    <cellStyle name="60% - 强调文字颜色 3 3 5" xfId="1369"/>
    <cellStyle name="60% - 强调文字颜色 2 2 4 3" xfId="1370"/>
    <cellStyle name="60% - 强调文字颜色 3 3 5 2" xfId="1371"/>
    <cellStyle name="60% - 强调文字颜色 2 2 4 3 2" xfId="1372"/>
    <cellStyle name="60% - 强调文字颜色 3 3 6" xfId="1373"/>
    <cellStyle name="60% - 强调文字颜色 2 2 4 4" xfId="1374"/>
    <cellStyle name="60% - 强调文字颜色 2 2 5" xfId="1375"/>
    <cellStyle name="60% - 强调文字颜色 2 2 5 2" xfId="1376"/>
    <cellStyle name="标题 2 2 4 2 2" xfId="1377"/>
    <cellStyle name="60% - 强调文字颜色 2 2 6" xfId="1378"/>
    <cellStyle name="60% - 强调文字颜色 2 2 6 2" xfId="1379"/>
    <cellStyle name="注释 2" xfId="1380"/>
    <cellStyle name="60% - 强调文字颜色 2 3 2" xfId="1381"/>
    <cellStyle name="注释 2 3 2" xfId="1382"/>
    <cellStyle name="60% - 强调文字颜色 2 3 2 3 2" xfId="1383"/>
    <cellStyle name="注释 3" xfId="1384"/>
    <cellStyle name="60% - 强调文字颜色 2 3 3" xfId="1385"/>
    <cellStyle name="注释 4" xfId="1386"/>
    <cellStyle name="60% - 强调文字颜色 2 3 4" xfId="1387"/>
    <cellStyle name="注释 4 2" xfId="1388"/>
    <cellStyle name="检查单元格 2 2 3" xfId="1389"/>
    <cellStyle name="60% - 强调文字颜色 4 3 4" xfId="1390"/>
    <cellStyle name="60% - 强调文字颜色 2 3 4 2" xfId="1391"/>
    <cellStyle name="注释 5" xfId="1392"/>
    <cellStyle name="60% - 强调文字颜色 2 3 5" xfId="1393"/>
    <cellStyle name="注释 5 2" xfId="1394"/>
    <cellStyle name="检查单元格 2 3 3" xfId="1395"/>
    <cellStyle name="60% - 强调文字颜色 2 3 5 2" xfId="1396"/>
    <cellStyle name="注释 6" xfId="1397"/>
    <cellStyle name="标题 2 2 4 3 2" xfId="1398"/>
    <cellStyle name="60% - 强调文字颜色 2 3 6" xfId="1399"/>
    <cellStyle name="输出 2 2 4 2" xfId="1400"/>
    <cellStyle name="60% - 强调文字颜色 2 4" xfId="1401"/>
    <cellStyle name="60% - 强调文字颜色 2 4 2" xfId="1402"/>
    <cellStyle name="60% - 强调文字颜色 2 5" xfId="1403"/>
    <cellStyle name="后继超链接 2 2" xfId="1404"/>
    <cellStyle name="60% - 强调文字颜色 2 6" xfId="1405"/>
    <cellStyle name="后继超链接 2 2 2" xfId="1406"/>
    <cellStyle name="60% - 强调文字颜色 2 6 2" xfId="1407"/>
    <cellStyle name="后继超链接 2 3" xfId="1408"/>
    <cellStyle name="标题 3 3 3 2" xfId="1409"/>
    <cellStyle name="60% - 强调文字颜色 2 7" xfId="1410"/>
    <cellStyle name="好_襄樊市本级企业2009年地税纳税明细表3.31 2 7" xfId="1411"/>
    <cellStyle name="60% - 强调文字颜色 3 2" xfId="1412"/>
    <cellStyle name="60% - 强调文字颜色 3 2 2 2 2" xfId="1413"/>
    <cellStyle name="60% - 强调文字颜色 6 2 3 5 2" xfId="1414"/>
    <cellStyle name="60% - 强调文字颜色 3 2 2 3" xfId="1415"/>
    <cellStyle name="60% - 强调文字颜色 3 2 2 3 2" xfId="1416"/>
    <cellStyle name="60% - 强调文字颜色 3 2 2 4" xfId="1417"/>
    <cellStyle name="60% - 强调文字颜色 3 2 2 4 2" xfId="1418"/>
    <cellStyle name="60% - 强调文字颜色 3 2 2 5" xfId="1419"/>
    <cellStyle name="差_对城区转移支付汇总表2003 6 2" xfId="1420"/>
    <cellStyle name="60% - 强调文字颜色 3 2 3 2" xfId="1421"/>
    <cellStyle name="计算 5" xfId="1422"/>
    <cellStyle name="60% - 强调文字颜色 3 2 3 2 2" xfId="1423"/>
    <cellStyle name="计算 5 2" xfId="1424"/>
    <cellStyle name="60% - 强调文字颜色 3 2 3 2 2 2" xfId="1425"/>
    <cellStyle name="计算 6" xfId="1426"/>
    <cellStyle name="60% - 强调文字颜色 3 2 3 2 3" xfId="1427"/>
    <cellStyle name="计算 6 2" xfId="1428"/>
    <cellStyle name="Currency1" xfId="1429"/>
    <cellStyle name="60% - 强调文字颜色 3 2 3 2 3 2" xfId="1430"/>
    <cellStyle name="计算 7" xfId="1431"/>
    <cellStyle name="60% - 强调文字颜色 3 2 3 2 4" xfId="1432"/>
    <cellStyle name="好_襄樊市本级企业2009年地税纳税明细表3.31 2 8" xfId="1433"/>
    <cellStyle name="60% - 强调文字颜色 3 3" xfId="1434"/>
    <cellStyle name="60% - 强调文字颜色 3 3 2 2 2" xfId="1435"/>
    <cellStyle name="60% - 强调文字颜色 3 3 2 3 2" xfId="1436"/>
    <cellStyle name="60% - 强调文字颜色 3 3 2 4" xfId="1437"/>
    <cellStyle name="60% - 强调文字颜色 3 4" xfId="1438"/>
    <cellStyle name="标题 1 2 3 2 2" xfId="1439"/>
    <cellStyle name="60% - 强调文字颜色 3 5" xfId="1440"/>
    <cellStyle name="标题 1 2 3 2 2 2" xfId="1441"/>
    <cellStyle name="60% - 强调文字颜色 3 5 2" xfId="1442"/>
    <cellStyle name="后继超链接 3 2" xfId="1443"/>
    <cellStyle name="标题 1 2 3 2 3" xfId="1444"/>
    <cellStyle name="60% - 强调文字颜色 3 6" xfId="1445"/>
    <cellStyle name="后继超链接 3 2 2" xfId="1446"/>
    <cellStyle name="标题 1 2 3 2 3 2" xfId="1447"/>
    <cellStyle name="60% - 强调文字颜色 3 6 2" xfId="1448"/>
    <cellStyle name="后继超链接 3 3" xfId="1449"/>
    <cellStyle name="标题 3 3 4 2" xfId="1450"/>
    <cellStyle name="标题 1 2 3 2 4" xfId="1451"/>
    <cellStyle name="60% - 强调文字颜色 3 7" xfId="1452"/>
    <cellStyle name="60% - 强调文字颜色 4 2" xfId="1453"/>
    <cellStyle name="60% - 强调文字颜色 4 2 2 2 2" xfId="1454"/>
    <cellStyle name="数字 2 2 3 2" xfId="1455"/>
    <cellStyle name="60% - 强调文字颜色 4 2 2 3" xfId="1456"/>
    <cellStyle name="60% - 强调文字颜色 4 2 2 3 2" xfId="1457"/>
    <cellStyle name="链接单元格 2 6 2" xfId="1458"/>
    <cellStyle name="60% - 强调文字颜色 4 2 2 4" xfId="1459"/>
    <cellStyle name="警告文本 4" xfId="1460"/>
    <cellStyle name="60% - 强调文字颜色 4 2 2 4 2" xfId="1461"/>
    <cellStyle name="60% - 强调文字颜色 4 2 2 5" xfId="1462"/>
    <cellStyle name="标题 4 3" xfId="1463"/>
    <cellStyle name="60% - 强调文字颜色 4 2 3 2 2" xfId="1464"/>
    <cellStyle name="标题 4 3 2" xfId="1465"/>
    <cellStyle name="60% - 强调文字颜色 4 2 3 2 2 2" xfId="1466"/>
    <cellStyle name="标题 4 4" xfId="1467"/>
    <cellStyle name="60% - 强调文字颜色 4 2 3 2 3" xfId="1468"/>
    <cellStyle name="标题 4 4 2" xfId="1469"/>
    <cellStyle name="60% - 强调文字颜色 4 2 3 2 3 2" xfId="1470"/>
    <cellStyle name="标题 4 5" xfId="1471"/>
    <cellStyle name="60% - 强调文字颜色 4 2 3 2 4" xfId="1472"/>
    <cellStyle name="数字 2 2 4 2" xfId="1473"/>
    <cellStyle name="60% - 强调文字颜色 4 2 3 3" xfId="1474"/>
    <cellStyle name="60% - 强调文字颜色 4 2 3 3 2" xfId="1475"/>
    <cellStyle name="链接单元格 2 7 2" xfId="1476"/>
    <cellStyle name="60% - 强调文字颜色 4 2 3 4" xfId="1477"/>
    <cellStyle name="60% - 强调文字颜色 4 2 3 4 2" xfId="1478"/>
    <cellStyle name="60% - 强调文字颜色 4 2 3 5" xfId="1479"/>
    <cellStyle name="60% - 强调文字颜色 4 2 3 5 2" xfId="1480"/>
    <cellStyle name="注释 3 2 2 2" xfId="1481"/>
    <cellStyle name="好_李市长资料2010(调整) 2 6" xfId="1482"/>
    <cellStyle name="60% - 强调文字颜色 4 2 4 2 2" xfId="1483"/>
    <cellStyle name="注释 3 2 3" xfId="1484"/>
    <cellStyle name="60% - 强调文字颜色 4 2 4 3" xfId="1485"/>
    <cellStyle name="注释 3 2 4" xfId="1486"/>
    <cellStyle name="60% - 强调文字颜色 4 2 4 4" xfId="1487"/>
    <cellStyle name="注释 3 3 2" xfId="1488"/>
    <cellStyle name="60% - 强调文字颜色 4 2 5 2" xfId="1489"/>
    <cellStyle name="注释 3 4 2" xfId="1490"/>
    <cellStyle name="60% - 强调文字颜色 4 2 6 2" xfId="1491"/>
    <cellStyle name="60% - 强调文字颜色 4 3" xfId="1492"/>
    <cellStyle name="60% - 强调文字颜色 4 3 2" xfId="1493"/>
    <cellStyle name="差 2 4 4" xfId="1494"/>
    <cellStyle name="60% - 强调文字颜色 4 3 2 2" xfId="1495"/>
    <cellStyle name="60% - 强调文字颜色 4 3 2 2 2" xfId="1496"/>
    <cellStyle name="数字 2 3 3 2" xfId="1497"/>
    <cellStyle name="60% - 强调文字颜色 4 3 2 3" xfId="1498"/>
    <cellStyle name="60% - 强调文字颜色 4 3 2 3 2" xfId="1499"/>
    <cellStyle name="60% - 强调文字颜色 4 3 2 4" xfId="1500"/>
    <cellStyle name="检查单元格 2 2 2" xfId="1501"/>
    <cellStyle name="60% - 强调文字颜色 4 3 3" xfId="1502"/>
    <cellStyle name="检查单元格 2 2 2 2" xfId="1503"/>
    <cellStyle name="60% - 强调文字颜色 4 3 3 2" xfId="1504"/>
    <cellStyle name="检查单元格 2 2 3 2" xfId="1505"/>
    <cellStyle name="60% - 强调文字颜色 4 3 4 2" xfId="1506"/>
    <cellStyle name="检查单元格 2 2 4 2" xfId="1507"/>
    <cellStyle name="60% - 强调文字颜色 4 3 5 2" xfId="1508"/>
    <cellStyle name="检查单元格 2 2 5" xfId="1509"/>
    <cellStyle name="60% - 强调文字颜色 4 3 6" xfId="1510"/>
    <cellStyle name="60% - 强调文字颜色 4 4" xfId="1511"/>
    <cellStyle name="标题 3 2 2 5" xfId="1512"/>
    <cellStyle name="60% - 强调文字颜色 4 4 2" xfId="1513"/>
    <cellStyle name="计算 2 4 2 2" xfId="1514"/>
    <cellStyle name="好_李市长资料2010(调整) 2 3 2 2 2" xfId="1515"/>
    <cellStyle name="标题 1 2 3 3 2" xfId="1516"/>
    <cellStyle name="60% - 强调文字颜色 4 5" xfId="1517"/>
    <cellStyle name="标题 3 2 3 5" xfId="1518"/>
    <cellStyle name="60% - 强调文字颜色 4 5 2" xfId="1519"/>
    <cellStyle name="后继超链接 4 2" xfId="1520"/>
    <cellStyle name="60% - 强调文字颜色 4 6" xfId="1521"/>
    <cellStyle name="60% - 强调文字颜色 4 6 2" xfId="1522"/>
    <cellStyle name="标题 3 3 5 2" xfId="1523"/>
    <cellStyle name="60% - 强调文字颜色 4 7" xfId="1524"/>
    <cellStyle name="60% - 强调文字颜色 5 2 2 2" xfId="1525"/>
    <cellStyle name="数字 2 3 2 4" xfId="1526"/>
    <cellStyle name="60% - 强调文字颜色 5 2 2 2 2" xfId="1527"/>
    <cellStyle name="数字 3 2 3 2" xfId="1528"/>
    <cellStyle name="适中 2" xfId="1529"/>
    <cellStyle name="差_襄樊市本级企业2009年地税纳税明细表3.31 5 2" xfId="1530"/>
    <cellStyle name="60% - 强调文字颜色 5 2 2 3" xfId="1531"/>
    <cellStyle name="适中 2 2" xfId="1532"/>
    <cellStyle name="60% - 强调文字颜色 5 2 2 3 2" xfId="1533"/>
    <cellStyle name="适中 3" xfId="1534"/>
    <cellStyle name="60% - 强调文字颜色 5 2 2 4" xfId="1535"/>
    <cellStyle name="适中 3 2" xfId="1536"/>
    <cellStyle name="60% - 强调文字颜色 5 2 2 4 2" xfId="1537"/>
    <cellStyle name="适中 4" xfId="1538"/>
    <cellStyle name="差_对城区转移支付汇总表2003 2 3 5 2" xfId="1539"/>
    <cellStyle name="60% - 强调文字颜色 5 2 2 5" xfId="1540"/>
    <cellStyle name="60% - 强调文字颜色 5 2 3" xfId="1541"/>
    <cellStyle name="60% - 强调文字颜色 5 2 3 2" xfId="1542"/>
    <cellStyle name="60% - 强调文字颜色 5 2 3 2 2" xfId="1543"/>
    <cellStyle name="60% - 强调文字颜色 5 2 3 2 2 2" xfId="1544"/>
    <cellStyle name="60% - 强调文字颜色 5 2 3 2 3" xfId="1545"/>
    <cellStyle name="60% - 强调文字颜色 5 2 3 2 3 2" xfId="1546"/>
    <cellStyle name="小数 2 2 4 2" xfId="1547"/>
    <cellStyle name="60% - 强调文字颜色 6 3 5 2" xfId="1548"/>
    <cellStyle name="60% - 强调文字颜色 5 2 3 2 4" xfId="1549"/>
    <cellStyle name="差_襄樊市本级企业2009年地税纳税明细表3.31 6 2" xfId="1550"/>
    <cellStyle name="60% - 强调文字颜色 5 2 3 3" xfId="1551"/>
    <cellStyle name="60% - 强调文字颜色 5 2 3 3 2" xfId="1552"/>
    <cellStyle name="60% - 强调文字颜色 5 2 3 4" xfId="1553"/>
    <cellStyle name="60% - 强调文字颜色 5 2 3 4 2" xfId="1554"/>
    <cellStyle name="60% - 强调文字颜色 5 2 3 5" xfId="1555"/>
    <cellStyle name="60% - 强调文字颜色 5 2 3 5 2" xfId="1556"/>
    <cellStyle name="60% - 强调文字颜色 5 2 3 6" xfId="1557"/>
    <cellStyle name="60% - 强调文字颜色 5 2 4" xfId="1558"/>
    <cellStyle name="60% - 强调文字颜色 5 2 4 2 2" xfId="1559"/>
    <cellStyle name="60% - 强调文字颜色 5 2 4 3" xfId="1560"/>
    <cellStyle name="60% - 强调文字颜色 5 2 4 4" xfId="1561"/>
    <cellStyle name="解释性文本 2 2 2" xfId="1562"/>
    <cellStyle name="60% - 强调文字颜色 5 2 5" xfId="1563"/>
    <cellStyle name="解释性文本 2 2 2 2" xfId="1564"/>
    <cellStyle name="60% - 强调文字颜色 5 2 5 2" xfId="1565"/>
    <cellStyle name="解释性文本 2 2 3" xfId="1566"/>
    <cellStyle name="60% - 强调文字颜色 5 2 6" xfId="1567"/>
    <cellStyle name="输出 2 3 2 4" xfId="1568"/>
    <cellStyle name="解释性文本 2 2 3 2" xfId="1569"/>
    <cellStyle name="60% - 强调文字颜色 5 2 6 2" xfId="1570"/>
    <cellStyle name="差_对城区转移支付汇总表2003 2 4 4" xfId="1571"/>
    <cellStyle name="60% - 强调文字颜色 5 3 2 2" xfId="1572"/>
    <cellStyle name="常规 3 4" xfId="1573"/>
    <cellStyle name="Percent_laroux" xfId="1574"/>
    <cellStyle name="60% - 强调文字颜色 5 3 2 2 2" xfId="1575"/>
    <cellStyle name="60% - 强调文字颜色 5 3 2 3" xfId="1576"/>
    <cellStyle name="60% - 强调文字颜色 5 3 2 3 2" xfId="1577"/>
    <cellStyle name="60% - 强调文字颜色 5 3 2 4" xfId="1578"/>
    <cellStyle name="检查单元格 3 2 2" xfId="1579"/>
    <cellStyle name="60% - 强调文字颜色 5 3 3" xfId="1580"/>
    <cellStyle name="检查单元格 3 2 2 2" xfId="1581"/>
    <cellStyle name="好_李市长资料2010(调整) 7" xfId="1582"/>
    <cellStyle name="60% - 强调文字颜色 5 3 3 2" xfId="1583"/>
    <cellStyle name="检查单元格 3 2 3" xfId="1584"/>
    <cellStyle name="60% - 强调文字颜色 5 3 4" xfId="1585"/>
    <cellStyle name="检查单元格 3 2 3 2" xfId="1586"/>
    <cellStyle name="60% - 强调文字颜色 5 3 4 2" xfId="1587"/>
    <cellStyle name="解释性文本 2 3 2" xfId="1588"/>
    <cellStyle name="检查单元格 3 2 4" xfId="1589"/>
    <cellStyle name="60% - 强调文字颜色 5 3 5" xfId="1590"/>
    <cellStyle name="解释性文本 2 3 2 2" xfId="1591"/>
    <cellStyle name="60% - 强调文字颜色 5 3 5 2" xfId="1592"/>
    <cellStyle name="解释性文本 2 3 3" xfId="1593"/>
    <cellStyle name="60% - 强调文字颜色 5 3 6" xfId="1594"/>
    <cellStyle name="计算 2 4 3 2" xfId="1595"/>
    <cellStyle name="好_李市长资料2010(调整) 2 3 2 3 2" xfId="1596"/>
    <cellStyle name="标题 1 2 3 4 2" xfId="1597"/>
    <cellStyle name="60% - 强调文字颜色 5 5" xfId="1598"/>
    <cellStyle name="后继超链接 2 6" xfId="1599"/>
    <cellStyle name="60% - 强调文字颜色 5 5 2" xfId="1600"/>
    <cellStyle name="后继超链接 5 2" xfId="1601"/>
    <cellStyle name="60% - 强调文字颜色 5 6" xfId="1602"/>
    <cellStyle name="后继超链接 3 6" xfId="1603"/>
    <cellStyle name="常规_21湖北省2015年地方财政预算表（20150331报部）" xfId="1604"/>
    <cellStyle name="60% - 强调文字颜色 5 6 2" xfId="1605"/>
    <cellStyle name="60% - 强调文字颜色 5 7" xfId="1606"/>
    <cellStyle name="60% - 强调文字颜色 6 2 2 2" xfId="1607"/>
    <cellStyle name="差 2 3" xfId="1608"/>
    <cellStyle name="60% - 强调文字颜色 6 2 2 2 2" xfId="1609"/>
    <cellStyle name="60% - 强调文字颜色 6 2 2 3" xfId="1610"/>
    <cellStyle name="普通_“三部” (2)" xfId="1611"/>
    <cellStyle name="差 3 3" xfId="1612"/>
    <cellStyle name="60% - 强调文字颜色 6 2 2 3 2" xfId="1613"/>
    <cellStyle name="60% - 强调文字颜色 6 2 2 4" xfId="1614"/>
    <cellStyle name="60% - 强调文字颜色 6 2 2 4 2" xfId="1615"/>
    <cellStyle name="60% - 强调文字颜色 6 2 2 5" xfId="1616"/>
    <cellStyle name="60% - 强调文字颜色 6 2 3" xfId="1617"/>
    <cellStyle name="60% - 强调文字颜色 6 2 3 2" xfId="1618"/>
    <cellStyle name="60% - 强调文字颜色 6 2 3 2 2" xfId="1619"/>
    <cellStyle name="60% - 强调文字颜色 6 2 3 2 3" xfId="1620"/>
    <cellStyle name="60% - 强调文字颜色 6 2 3 2 3 2" xfId="1621"/>
    <cellStyle name="60% - 强调文字颜色 6 2 3 2 4" xfId="1622"/>
    <cellStyle name="60% - 强调文字颜色 6 2 3 3" xfId="1623"/>
    <cellStyle name="60% - 强调文字颜色 6 2 3 3 2" xfId="1624"/>
    <cellStyle name="60% - 强调文字颜色 6 2 3 4" xfId="1625"/>
    <cellStyle name="常规_Sheet20" xfId="1626"/>
    <cellStyle name="60% - 强调文字颜色 6 2 3 4 2" xfId="1627"/>
    <cellStyle name="60% - 强调文字颜色 6 2 3 5" xfId="1628"/>
    <cellStyle name="60% - 强调文字颜色 6 3 2 2" xfId="1629"/>
    <cellStyle name="60% - 强调文字颜色 6 3 2 3" xfId="1630"/>
    <cellStyle name="60% - 强调文字颜色 6 3 2 4" xfId="1631"/>
    <cellStyle name="小数 2 2 2" xfId="1632"/>
    <cellStyle name="60% - 强调文字颜色 6 3 3" xfId="1633"/>
    <cellStyle name="小数 2 2 2 2" xfId="1634"/>
    <cellStyle name="60% - 强调文字颜色 6 3 3 2" xfId="1635"/>
    <cellStyle name="小数 2 2 3" xfId="1636"/>
    <cellStyle name="60% - 强调文字颜色 6 3 4" xfId="1637"/>
    <cellStyle name="小数 2 2 3 2" xfId="1638"/>
    <cellStyle name="60% - 强调文字颜色 6 3 4 2" xfId="1639"/>
    <cellStyle name="小数 2 2 4" xfId="1640"/>
    <cellStyle name="解释性文本 3 3 2" xfId="1641"/>
    <cellStyle name="60% - 强调文字颜色 6 3 5" xfId="1642"/>
    <cellStyle name="小数 2 2 5" xfId="1643"/>
    <cellStyle name="60% - 强调文字颜色 6 3 6" xfId="1644"/>
    <cellStyle name="后继超链接 6 2" xfId="1645"/>
    <cellStyle name="常规 3 2 4 2 2" xfId="1646"/>
    <cellStyle name="60% - 强调文字颜色 6 6" xfId="1647"/>
    <cellStyle name="60% - 强调文字颜色 6 6 2" xfId="1648"/>
    <cellStyle name="60% - 强调文字颜色 6 7" xfId="1649"/>
    <cellStyle name="Calc Currency (0)" xfId="1650"/>
    <cellStyle name="常规 3 6" xfId="1651"/>
    <cellStyle name="Comma [0]" xfId="1652"/>
    <cellStyle name="comma zerodec" xfId="1653"/>
    <cellStyle name="常规 2 2" xfId="1654"/>
    <cellStyle name="Comma_1995" xfId="1655"/>
    <cellStyle name="Currency [0]" xfId="1656"/>
    <cellStyle name="Currency_1995" xfId="1657"/>
    <cellStyle name="Date" xfId="1658"/>
    <cellStyle name="小数 2 3 5 2" xfId="1659"/>
    <cellStyle name="强调文字颜色 5 2 3" xfId="1660"/>
    <cellStyle name="Header2" xfId="1661"/>
    <cellStyle name="HEADING1" xfId="1662"/>
    <cellStyle name="HEADING2" xfId="1663"/>
    <cellStyle name="强调文字颜色 4 3 2 2" xfId="1664"/>
    <cellStyle name="Norma,_laroux_4_营业在建 (2)_E21" xfId="1665"/>
    <cellStyle name="RowLevel_1" xfId="1666"/>
    <cellStyle name="常规_收入汇总表" xfId="1667"/>
    <cellStyle name="Total" xfId="1668"/>
    <cellStyle name="强调文字颜色 3 2 3 3" xfId="1669"/>
    <cellStyle name="标题 1 2 2" xfId="1670"/>
    <cellStyle name="强调文字颜色 3 2 3 3 2" xfId="1671"/>
    <cellStyle name="标题 1 2 2 2" xfId="1672"/>
    <cellStyle name="标题 1 2 2 2 2" xfId="1673"/>
    <cellStyle name="计算 2 3 2 2" xfId="1674"/>
    <cellStyle name="标题 1 2 2 3 2" xfId="1675"/>
    <cellStyle name="计算 2 3 3 2" xfId="1676"/>
    <cellStyle name="计算 2" xfId="1677"/>
    <cellStyle name="标题 1 2 2 4 2" xfId="1678"/>
    <cellStyle name="计算 2 3 4" xfId="1679"/>
    <cellStyle name="标题 1 2 2 5" xfId="1680"/>
    <cellStyle name="强调文字颜色 3 2 3 4" xfId="1681"/>
    <cellStyle name="差_对城区转移支付汇总表2003 3 5 2" xfId="1682"/>
    <cellStyle name="标题 1 2 3" xfId="1683"/>
    <cellStyle name="强调文字颜色 3 2 3 4 2" xfId="1684"/>
    <cellStyle name="标题 1 2 3 2" xfId="1685"/>
    <cellStyle name="计算 2 4 3" xfId="1686"/>
    <cellStyle name="好_李市长资料2010(调整) 2 3 2 3" xfId="1687"/>
    <cellStyle name="标题 1 2 3 4" xfId="1688"/>
    <cellStyle name="计算 2 4 4" xfId="1689"/>
    <cellStyle name="好_李市长资料2010(调整) 2 3 2 4" xfId="1690"/>
    <cellStyle name="标题 1 2 3 5" xfId="1691"/>
    <cellStyle name="标题 1 2 3 6" xfId="1692"/>
    <cellStyle name="强调文字颜色 4 2 2 3 2" xfId="1693"/>
    <cellStyle name="强调文字颜色 3 2 3 5" xfId="1694"/>
    <cellStyle name="标题 1 2 4" xfId="1695"/>
    <cellStyle name="强调文字颜色 3 2 3 5 2" xfId="1696"/>
    <cellStyle name="标题 1 2 4 2" xfId="1697"/>
    <cellStyle name="常规 2 2 3 3" xfId="1698"/>
    <cellStyle name="标题 1 2 4 2 2" xfId="1699"/>
    <cellStyle name="计算 2 5 2" xfId="1700"/>
    <cellStyle name="好_李市长资料2010(调整) 2 3 3 2" xfId="1701"/>
    <cellStyle name="标题 1 2 4 3" xfId="1702"/>
    <cellStyle name="常规 2 2 4 3" xfId="1703"/>
    <cellStyle name="差_李市长资料2010(调整) 2 3 6" xfId="1704"/>
    <cellStyle name="标题 1 2 4 3 2" xfId="1705"/>
    <cellStyle name="强调文字颜色 3 2 3 6" xfId="1706"/>
    <cellStyle name="标题 1 2 5" xfId="1707"/>
    <cellStyle name="标题 1 2 5 2" xfId="1708"/>
    <cellStyle name="标题 1 2 6" xfId="1709"/>
    <cellStyle name="输出 2 3" xfId="1710"/>
    <cellStyle name="标题 1 2 6 2" xfId="1711"/>
    <cellStyle name="标题 1 2 8" xfId="1712"/>
    <cellStyle name="强调文字颜色 3 2 4 3" xfId="1713"/>
    <cellStyle name="标题 1 3 2" xfId="1714"/>
    <cellStyle name="强调文字颜色 3 2 4 3 2" xfId="1715"/>
    <cellStyle name="强调文字颜色 1 5" xfId="1716"/>
    <cellStyle name="标题 1 3 2 2" xfId="1717"/>
    <cellStyle name="输出 4" xfId="1718"/>
    <cellStyle name="强调文字颜色 1 5 2" xfId="1719"/>
    <cellStyle name="标题 1 3 2 2 2" xfId="1720"/>
    <cellStyle name="强调文字颜色 1 6" xfId="1721"/>
    <cellStyle name="计算 3 3 2" xfId="1722"/>
    <cellStyle name="标题 1 3 2 3" xfId="1723"/>
    <cellStyle name="强调文字颜色 1 6 2" xfId="1724"/>
    <cellStyle name="标题 1 3 2 3 2" xfId="1725"/>
    <cellStyle name="强调文字颜色 1 7" xfId="1726"/>
    <cellStyle name="标题 1 3 2 4" xfId="1727"/>
    <cellStyle name="强调文字颜色 3 2 4 4" xfId="1728"/>
    <cellStyle name="标题 1 3 3" xfId="1729"/>
    <cellStyle name="强调文字颜色 2 5" xfId="1730"/>
    <cellStyle name="标题 1 3 3 2" xfId="1731"/>
    <cellStyle name="强调文字颜色 4 2 2 4 2" xfId="1732"/>
    <cellStyle name="标题 1 3 4" xfId="1733"/>
    <cellStyle name="强调文字颜色 3 5" xfId="1734"/>
    <cellStyle name="标题 1 3 4 2" xfId="1735"/>
    <cellStyle name="标题 1 3 5" xfId="1736"/>
    <cellStyle name="强调文字颜色 4 5" xfId="1737"/>
    <cellStyle name="标题 1 3 5 2" xfId="1738"/>
    <cellStyle name="标题 1 3 6" xfId="1739"/>
    <cellStyle name="标题 1 4" xfId="1740"/>
    <cellStyle name="标题 1 5" xfId="1741"/>
    <cellStyle name="标题 1 6" xfId="1742"/>
    <cellStyle name="表标题 2 7" xfId="1743"/>
    <cellStyle name="标题 1 6 2" xfId="1744"/>
    <cellStyle name="标题 1 7" xfId="1745"/>
    <cellStyle name="标题 1 8" xfId="1746"/>
    <cellStyle name="标题 2 2" xfId="1747"/>
    <cellStyle name="标题 2 2 2" xfId="1748"/>
    <cellStyle name="标题 2 2 3" xfId="1749"/>
    <cellStyle name="标题 2 2 3 4" xfId="1750"/>
    <cellStyle name="标题 4 2 7" xfId="1751"/>
    <cellStyle name="好_李市长资料2010(调整) 2 3" xfId="1752"/>
    <cellStyle name="标题 2 2 3 4 2" xfId="1753"/>
    <cellStyle name="计算 2 3 2 2 2" xfId="1754"/>
    <cellStyle name="标题 2 2 3 5" xfId="1755"/>
    <cellStyle name="好_李市长资料2010(调整) 3 3" xfId="1756"/>
    <cellStyle name="标题 2 2 3 5 2" xfId="1757"/>
    <cellStyle name="标题 2 2 3 6" xfId="1758"/>
    <cellStyle name="强调文字颜色 4 2 3 3 2" xfId="1759"/>
    <cellStyle name="标题 2 2 4" xfId="1760"/>
    <cellStyle name="标题 2 2 4 2" xfId="1761"/>
    <cellStyle name="标题 2 2 4 3" xfId="1762"/>
    <cellStyle name="标题 2 2 4 4" xfId="1763"/>
    <cellStyle name="后继超链接 2 7 2" xfId="1764"/>
    <cellStyle name="标题 2 2 5" xfId="1765"/>
    <cellStyle name="标题 2 2 5 2" xfId="1766"/>
    <cellStyle name="标题 2 2 6" xfId="1767"/>
    <cellStyle name="标题 2 2 6 2" xfId="1768"/>
    <cellStyle name="标题 2 2 7" xfId="1769"/>
    <cellStyle name="标题 2 2 7 2" xfId="1770"/>
    <cellStyle name="标题 2 2 8" xfId="1771"/>
    <cellStyle name="标题 2 3 2" xfId="1772"/>
    <cellStyle name="标题 2 3 3" xfId="1773"/>
    <cellStyle name="强调文字颜色 4 2 3 4 2" xfId="1774"/>
    <cellStyle name="标题 2 3 4" xfId="1775"/>
    <cellStyle name="标题 2 3 4 2" xfId="1776"/>
    <cellStyle name="标题 2 3 5" xfId="1777"/>
    <cellStyle name="标题 2 3 5 2" xfId="1778"/>
    <cellStyle name="标题 2 3 6" xfId="1779"/>
    <cellStyle name="标题 2 4" xfId="1780"/>
    <cellStyle name="标题 2 4 2" xfId="1781"/>
    <cellStyle name="标题 2 5" xfId="1782"/>
    <cellStyle name="标题 2 5 2" xfId="1783"/>
    <cellStyle name="标题 2 6" xfId="1784"/>
    <cellStyle name="标题 2 6 2" xfId="1785"/>
    <cellStyle name="标题 2 7" xfId="1786"/>
    <cellStyle name="标题 2 8" xfId="1787"/>
    <cellStyle name="标题 3 2" xfId="1788"/>
    <cellStyle name="标题 3 2 2 2 2" xfId="1789"/>
    <cellStyle name="差 3 2 4" xfId="1790"/>
    <cellStyle name="标题 3 2 2 3 2" xfId="1791"/>
    <cellStyle name="标题 3 2 2 4" xfId="1792"/>
    <cellStyle name="标题 3 2 2 4 2" xfId="1793"/>
    <cellStyle name="好 6 2" xfId="1794"/>
    <cellStyle name="标题 3 2 3 2" xfId="1795"/>
    <cellStyle name="标题 3 2 3 2 2" xfId="1796"/>
    <cellStyle name="标题 3 2 3 2 2 2" xfId="1797"/>
    <cellStyle name="标题 3 2 3 2 3" xfId="1798"/>
    <cellStyle name="标题 3 2 3 2 3 2" xfId="1799"/>
    <cellStyle name="标题 3 2 3 2 4" xfId="1800"/>
    <cellStyle name="标题 3 2 3 3 2" xfId="1801"/>
    <cellStyle name="标题 3 2 3 4" xfId="1802"/>
    <cellStyle name="标题 3 2 3 4 2" xfId="1803"/>
    <cellStyle name="输入 6" xfId="1804"/>
    <cellStyle name="标题 3 2 3 5 2" xfId="1805"/>
    <cellStyle name="检查单元格 2 4 2" xfId="1806"/>
    <cellStyle name="标题 3 2 3 6" xfId="1807"/>
    <cellStyle name="强调文字颜色 4 2 4 3 2" xfId="1808"/>
    <cellStyle name="好 7" xfId="1809"/>
    <cellStyle name="标题 3 2 4" xfId="1810"/>
    <cellStyle name="标题 3 2 4 2" xfId="1811"/>
    <cellStyle name="标题 3 2 4 2 2" xfId="1812"/>
    <cellStyle name="标题 3 2 4 3 2" xfId="1813"/>
    <cellStyle name="标题 3 2 4 4" xfId="1814"/>
    <cellStyle name="好 8" xfId="1815"/>
    <cellStyle name="标题 3 2 5" xfId="1816"/>
    <cellStyle name="计算 2 3 2 4" xfId="1817"/>
    <cellStyle name="标题 3 2 5 2" xfId="1818"/>
    <cellStyle name="标题 3 2 6" xfId="1819"/>
    <cellStyle name="计算 4" xfId="1820"/>
    <cellStyle name="标题 3 2 6 2" xfId="1821"/>
    <cellStyle name="常规 3 2 3 2 3" xfId="1822"/>
    <cellStyle name="标题 3 2 7 2" xfId="1823"/>
    <cellStyle name="千位分隔 2" xfId="1824"/>
    <cellStyle name="标题 3 2 8" xfId="1825"/>
    <cellStyle name="标题 3 3" xfId="1826"/>
    <cellStyle name="标题 3 3 2" xfId="1827"/>
    <cellStyle name="标题 3 3 2 2 2" xfId="1828"/>
    <cellStyle name="标题 3 3 3" xfId="1829"/>
    <cellStyle name="标题 3 3 4" xfId="1830"/>
    <cellStyle name="标题 3 3 5" xfId="1831"/>
    <cellStyle name="标题 3 3 6" xfId="1832"/>
    <cellStyle name="标题 3 4" xfId="1833"/>
    <cellStyle name="标题 3 4 2" xfId="1834"/>
    <cellStyle name="标题 3 5" xfId="1835"/>
    <cellStyle name="标题 3 5 2" xfId="1836"/>
    <cellStyle name="标题 3 6" xfId="1837"/>
    <cellStyle name="差_对城区转移支付汇总表2003 2 2 3" xfId="1838"/>
    <cellStyle name="标题 3 6 2" xfId="1839"/>
    <cellStyle name="标题 3 7" xfId="1840"/>
    <cellStyle name="标题 3 8" xfId="1841"/>
    <cellStyle name="标题 4 2" xfId="1842"/>
    <cellStyle name="标题 4 2 2" xfId="1843"/>
    <cellStyle name="强调文字颜色 1 3 4" xfId="1844"/>
    <cellStyle name="标题 4 2 2 2" xfId="1845"/>
    <cellStyle name="强调文字颜色 3 2 5" xfId="1846"/>
    <cellStyle name="强调文字颜色 1 3 4 2" xfId="1847"/>
    <cellStyle name="标题 4 2 2 2 2" xfId="1848"/>
    <cellStyle name="强调文字颜色 1 3 6" xfId="1849"/>
    <cellStyle name="标题 4 2 2 4" xfId="1850"/>
    <cellStyle name="常规 2 2 4 2 2" xfId="1851"/>
    <cellStyle name="差_李市长资料2010(调整) 2 3 5 2" xfId="1852"/>
    <cellStyle name="标题 4 2 2 5" xfId="1853"/>
    <cellStyle name="标题 4 2 3 2" xfId="1854"/>
    <cellStyle name="强调文字颜色 4 2 5" xfId="1855"/>
    <cellStyle name="标题 4 2 3 2 2" xfId="1856"/>
    <cellStyle name="强调文字颜色 4 2 5 2" xfId="1857"/>
    <cellStyle name="标题 4 2 3 2 2 2" xfId="1858"/>
    <cellStyle name="强调文字颜色 4 2 6" xfId="1859"/>
    <cellStyle name="标题 4 2 3 2 3" xfId="1860"/>
    <cellStyle name="强调文字颜色 4 2 6 2" xfId="1861"/>
    <cellStyle name="标题 4 2 3 2 3 2" xfId="1862"/>
    <cellStyle name="强调文字颜色 4 2 7" xfId="1863"/>
    <cellStyle name="汇总 2 2" xfId="1864"/>
    <cellStyle name="标题 4 2 3 2 4" xfId="1865"/>
    <cellStyle name="标题 4 2 3 4" xfId="1866"/>
    <cellStyle name="标题 4 2 3 4 2" xfId="1867"/>
    <cellStyle name="常规 2 2 4 3 2" xfId="1868"/>
    <cellStyle name="标题 4 2 3 5" xfId="1869"/>
    <cellStyle name="标题 4 2 3 5 2" xfId="1870"/>
    <cellStyle name="标题 4 2 3 6" xfId="1871"/>
    <cellStyle name="标题 4 2 4" xfId="1872"/>
    <cellStyle name="输出 6" xfId="1873"/>
    <cellStyle name="标题 4 2 4 2" xfId="1874"/>
    <cellStyle name="输出 6 2" xfId="1875"/>
    <cellStyle name="强调文字颜色 5 2 5" xfId="1876"/>
    <cellStyle name="标题 4 2 4 2 2" xfId="1877"/>
    <cellStyle name="输出 7" xfId="1878"/>
    <cellStyle name="标题 4 2 4 3" xfId="1879"/>
    <cellStyle name="强调文字颜色 5 3 5" xfId="1880"/>
    <cellStyle name="标题 4 2 4 3 2" xfId="1881"/>
    <cellStyle name="输出 8" xfId="1882"/>
    <cellStyle name="标题 4 2 4 4" xfId="1883"/>
    <cellStyle name="标题 4 2 5" xfId="1884"/>
    <cellStyle name="标题 4 2 5 2" xfId="1885"/>
    <cellStyle name="标题 4 2 6" xfId="1886"/>
    <cellStyle name="标题 4 2 8" xfId="1887"/>
    <cellStyle name="强调文字颜色 2 3 4" xfId="1888"/>
    <cellStyle name="标题 4 3 2 2" xfId="1889"/>
    <cellStyle name="强调文字颜色 2 3 4 2" xfId="1890"/>
    <cellStyle name="常规 4 8" xfId="1891"/>
    <cellStyle name="标题 4 3 2 2 2" xfId="1892"/>
    <cellStyle name="强调文字颜色 2 3 5" xfId="1893"/>
    <cellStyle name="强调文字颜色 1 2 5 2" xfId="1894"/>
    <cellStyle name="标题 4 3 2 3" xfId="1895"/>
    <cellStyle name="强调文字颜色 2 3 6" xfId="1896"/>
    <cellStyle name="标题 4 3 2 4" xfId="1897"/>
    <cellStyle name="标题 4 3 3 2" xfId="1898"/>
    <cellStyle name="标题 4 3 4" xfId="1899"/>
    <cellStyle name="标题 4 3 4 2" xfId="1900"/>
    <cellStyle name="标题 4 3 5" xfId="1901"/>
    <cellStyle name="标题 4 3 5 2" xfId="1902"/>
    <cellStyle name="标题 4 5 2" xfId="1903"/>
    <cellStyle name="标题 4 6" xfId="1904"/>
    <cellStyle name="标题 4 6 2" xfId="1905"/>
    <cellStyle name="标题 4 7" xfId="1906"/>
    <cellStyle name="标题 4 8" xfId="1907"/>
    <cellStyle name="表标题" xfId="1908"/>
    <cellStyle name="表标题 2" xfId="1909"/>
    <cellStyle name="检查单元格 2 4 4" xfId="1910"/>
    <cellStyle name="表标题 2 2 2 2" xfId="1911"/>
    <cellStyle name="表标题 2 2 3" xfId="1912"/>
    <cellStyle name="输出 2 4 2 2" xfId="1913"/>
    <cellStyle name="表标题 2 2 4" xfId="1914"/>
    <cellStyle name="表标题 2 2 4 2" xfId="1915"/>
    <cellStyle name="表标题 2 2 5" xfId="1916"/>
    <cellStyle name="解释性文本 2 5" xfId="1917"/>
    <cellStyle name="表标题 2 3 2" xfId="1918"/>
    <cellStyle name="解释性文本 2 5 2" xfId="1919"/>
    <cellStyle name="表标题 2 3 2 2" xfId="1920"/>
    <cellStyle name="表标题 2 3 2 2 2" xfId="1921"/>
    <cellStyle name="表标题 2 3 2 3" xfId="1922"/>
    <cellStyle name="表标题 2 3 2 3 2" xfId="1923"/>
    <cellStyle name="解释性文本 2 6" xfId="1924"/>
    <cellStyle name="表标题 2 3 3" xfId="1925"/>
    <cellStyle name="解释性文本 2 6 2" xfId="1926"/>
    <cellStyle name="表标题 2 3 3 2" xfId="1927"/>
    <cellStyle name="输出 2 4 3 2" xfId="1928"/>
    <cellStyle name="解释性文本 2 7" xfId="1929"/>
    <cellStyle name="表标题 2 3 4" xfId="1930"/>
    <cellStyle name="解释性文本 2 7 2" xfId="1931"/>
    <cellStyle name="表标题 2 3 4 2" xfId="1932"/>
    <cellStyle name="解释性文本 2 8" xfId="1933"/>
    <cellStyle name="表标题 2 3 5" xfId="1934"/>
    <cellStyle name="表标题 2 3 5 2" xfId="1935"/>
    <cellStyle name="表标题 2 4" xfId="1936"/>
    <cellStyle name="解释性文本 3 5" xfId="1937"/>
    <cellStyle name="表标题 2 4 2" xfId="1938"/>
    <cellStyle name="小数 2 4 4" xfId="1939"/>
    <cellStyle name="解释性文本 3 5 2" xfId="1940"/>
    <cellStyle name="表标题 2 4 2 2" xfId="1941"/>
    <cellStyle name="解释性文本 3 6" xfId="1942"/>
    <cellStyle name="表标题 2 4 3" xfId="1943"/>
    <cellStyle name="表标题 2 4 3 2" xfId="1944"/>
    <cellStyle name="常规 2 3 2 2" xfId="1945"/>
    <cellStyle name="表标题 2 4 4" xfId="1946"/>
    <cellStyle name="表标题 2 5" xfId="1947"/>
    <cellStyle name="差_李市长资料2010(调整) 3 2 3" xfId="1948"/>
    <cellStyle name="表标题 2 5 2" xfId="1949"/>
    <cellStyle name="强调文字颜色 3 2 7 2" xfId="1950"/>
    <cellStyle name="表标题 3 3 2" xfId="1951"/>
    <cellStyle name="表标题 2 6" xfId="1952"/>
    <cellStyle name="差 2 5" xfId="1953"/>
    <cellStyle name="表标题 2 6 2" xfId="1954"/>
    <cellStyle name="差 3 5" xfId="1955"/>
    <cellStyle name="表标题 2 7 2" xfId="1956"/>
    <cellStyle name="表标题 2 8" xfId="1957"/>
    <cellStyle name="表标题 3" xfId="1958"/>
    <cellStyle name="强调文字颜色 3 2 6" xfId="1959"/>
    <cellStyle name="表标题 3 2" xfId="1960"/>
    <cellStyle name="强调文字颜色 3 2 6 2" xfId="1961"/>
    <cellStyle name="表标题 3 2 2" xfId="1962"/>
    <cellStyle name="表标题 3 2 2 2" xfId="1963"/>
    <cellStyle name="表标题 3 2 4" xfId="1964"/>
    <cellStyle name="强调文字颜色 3 2 7" xfId="1965"/>
    <cellStyle name="表标题 3 3" xfId="1966"/>
    <cellStyle name="强调文字颜色 3 2 8" xfId="1967"/>
    <cellStyle name="表标题 3 4" xfId="1968"/>
    <cellStyle name="表标题 3 6" xfId="1969"/>
    <cellStyle name="表标题 3 4 2" xfId="1970"/>
    <cellStyle name="表标题 3 5" xfId="1971"/>
    <cellStyle name="表标题 3 5 2" xfId="1972"/>
    <cellStyle name="表标题 4" xfId="1973"/>
    <cellStyle name="表标题 5" xfId="1974"/>
    <cellStyle name="表标题 6" xfId="1975"/>
    <cellStyle name="表标题 6 2" xfId="1976"/>
    <cellStyle name="表标题 7" xfId="1977"/>
    <cellStyle name="解释性文本 5" xfId="1978"/>
    <cellStyle name="差 2" xfId="1979"/>
    <cellStyle name="解释性文本 5 2" xfId="1980"/>
    <cellStyle name="差 2 2" xfId="1981"/>
    <cellStyle name="差 2 2 2" xfId="1982"/>
    <cellStyle name="差 2 2 2 2" xfId="1983"/>
    <cellStyle name="差 2 2 3" xfId="1984"/>
    <cellStyle name="差 2 2 3 2" xfId="1985"/>
    <cellStyle name="差 2 2 4" xfId="1986"/>
    <cellStyle name="数字 2 2 5" xfId="1987"/>
    <cellStyle name="差 2 2 4 2" xfId="1988"/>
    <cellStyle name="差 2 2 5" xfId="1989"/>
    <cellStyle name="好 2" xfId="1990"/>
    <cellStyle name="差 2 3 2 2" xfId="1991"/>
    <cellStyle name="好 2 2" xfId="1992"/>
    <cellStyle name="差 2 3 2 2 2" xfId="1993"/>
    <cellStyle name="好 3" xfId="1994"/>
    <cellStyle name="差 2 3 2 3" xfId="1995"/>
    <cellStyle name="好 3 2" xfId="1996"/>
    <cellStyle name="差 2 3 2 3 2" xfId="1997"/>
    <cellStyle name="差 2 3 3" xfId="1998"/>
    <cellStyle name="差 2 3 3 2" xfId="1999"/>
    <cellStyle name="差 2 3 4" xfId="2000"/>
    <cellStyle name="差_襄樊市本级企业2009年地税纳税明细表3.31 7" xfId="2001"/>
    <cellStyle name="差 2 3 4 2" xfId="2002"/>
    <cellStyle name="数字 2 3 2 2" xfId="2003"/>
    <cellStyle name="差 2 3 5" xfId="2004"/>
    <cellStyle name="数字 2 3 2 2 2" xfId="2005"/>
    <cellStyle name="差 2 3 5 2" xfId="2006"/>
    <cellStyle name="数字 2 3 2 3" xfId="2007"/>
    <cellStyle name="链接单元格 3 5 2" xfId="2008"/>
    <cellStyle name="差 2 3 6" xfId="2009"/>
    <cellStyle name="差_李市长资料2010(调整) 3 3 2" xfId="2010"/>
    <cellStyle name="差 2 4" xfId="2011"/>
    <cellStyle name="差 2 4 2" xfId="2012"/>
    <cellStyle name="差 2 4 2 2" xfId="2013"/>
    <cellStyle name="差 2 4 3" xfId="2014"/>
    <cellStyle name="差 2 4 3 2" xfId="2015"/>
    <cellStyle name="差 2 6" xfId="2016"/>
    <cellStyle name="常规 2 2 8" xfId="2017"/>
    <cellStyle name="差 2 6 2" xfId="2018"/>
    <cellStyle name="常规 2 3 4 2" xfId="2019"/>
    <cellStyle name="差 2 7" xfId="2020"/>
    <cellStyle name="强调文字颜色 1 2 3 2 4" xfId="2021"/>
    <cellStyle name="差 2 7 2" xfId="2022"/>
    <cellStyle name="差 2 8" xfId="2023"/>
    <cellStyle name="解释性文本 6 2" xfId="2024"/>
    <cellStyle name="差 3 2" xfId="2025"/>
    <cellStyle name="差 3 2 2" xfId="2026"/>
    <cellStyle name="输入 2 3 2 4" xfId="2027"/>
    <cellStyle name="差 3 2 2 2" xfId="2028"/>
    <cellStyle name="差 3 2 3" xfId="2029"/>
    <cellStyle name="差 3 2 3 2" xfId="2030"/>
    <cellStyle name="差 3 3 2" xfId="2031"/>
    <cellStyle name="差_李市长资料2010(调整) 3 4 2" xfId="2032"/>
    <cellStyle name="差 3 4" xfId="2033"/>
    <cellStyle name="差 3 6" xfId="2034"/>
    <cellStyle name="解释性文本 7" xfId="2035"/>
    <cellStyle name="差 4" xfId="2036"/>
    <cellStyle name="差 4 2" xfId="2037"/>
    <cellStyle name="解释性文本 8" xfId="2038"/>
    <cellStyle name="好_襄樊市本级企业2009年地税纳税明细表3.31 2 6 2" xfId="2039"/>
    <cellStyle name="差 5" xfId="2040"/>
    <cellStyle name="差 6" xfId="2041"/>
    <cellStyle name="差 6 2" xfId="2042"/>
    <cellStyle name="差_对城区转移支付汇总表2003" xfId="2043"/>
    <cellStyle name="差_对城区转移支付汇总表2003 2" xfId="2044"/>
    <cellStyle name="差_对城区转移支付汇总表2003 2 2 2" xfId="2045"/>
    <cellStyle name="差_对城区转移支付汇总表2003 2 2 2 2" xfId="2046"/>
    <cellStyle name="差_对城区转移支付汇总表2003 2 2 3 2" xfId="2047"/>
    <cellStyle name="差_对城区转移支付汇总表2003 2 2 4" xfId="2048"/>
    <cellStyle name="差_对城区转移支付汇总表2003 2 2 4 2" xfId="2049"/>
    <cellStyle name="差_对城区转移支付汇总表2003 2 2 5" xfId="2050"/>
    <cellStyle name="差_对城区转移支付汇总表2003 2 3" xfId="2051"/>
    <cellStyle name="差_对城区转移支付汇总表2003 2 3 2 2 2" xfId="2052"/>
    <cellStyle name="差_襄樊市本级企业2009年地税纳税明细表3.31 2 4 2" xfId="2053"/>
    <cellStyle name="差_对城区转移支付汇总表2003 2 3 2 3" xfId="2054"/>
    <cellStyle name="差_襄樊市本级企业2009年地税纳税明细表3.31 2 5" xfId="2055"/>
    <cellStyle name="差_对城区转移支付汇总表2003 2 3 3 2" xfId="2056"/>
    <cellStyle name="差_襄樊市本级企业2009年地税纳税明细表3.31 3 4" xfId="2057"/>
    <cellStyle name="数字 2" xfId="2058"/>
    <cellStyle name="差_对城区转移支付汇总表2003 2 3 4" xfId="2059"/>
    <cellStyle name="差_对城区转移支付汇总表2003 2 3 4 2" xfId="2060"/>
    <cellStyle name="差_对城区转移支付汇总表2003 2 3 5" xfId="2061"/>
    <cellStyle name="差_对城区转移支付汇总表2003 2 3 6" xfId="2062"/>
    <cellStyle name="差_对城区转移支付汇总表2003 2 4" xfId="2063"/>
    <cellStyle name="差_对城区转移支付汇总表2003 2 4 2" xfId="2064"/>
    <cellStyle name="差_对城区转移支付汇总表2003 2 4 2 2" xfId="2065"/>
    <cellStyle name="差_对城区转移支付汇总表2003 2 4 3" xfId="2066"/>
    <cellStyle name="差_对城区转移支付汇总表2003 2 4 3 2" xfId="2067"/>
    <cellStyle name="差_对城区转移支付汇总表2003 2 5" xfId="2068"/>
    <cellStyle name="差_对城区转移支付汇总表2003 2 5 2" xfId="2069"/>
    <cellStyle name="好_李市长资料2010(调整) 5" xfId="2070"/>
    <cellStyle name="差_对城区转移支付汇总表2003 2 6" xfId="2071"/>
    <cellStyle name="差_对城区转移支付汇总表2003 2 6 2" xfId="2072"/>
    <cellStyle name="差_对城区转移支付汇总表2003 2 7" xfId="2073"/>
    <cellStyle name="差_对城区转移支付汇总表2003 2 7 2" xfId="2074"/>
    <cellStyle name="差_对城区转移支付汇总表2003 2 8" xfId="2075"/>
    <cellStyle name="输出 2 4 2" xfId="2076"/>
    <cellStyle name="差_对城区转移支付汇总表2003 3" xfId="2077"/>
    <cellStyle name="差_对城区转移支付汇总表2003 3 2" xfId="2078"/>
    <cellStyle name="好_对城区转移支付汇总表2003 2 8" xfId="2079"/>
    <cellStyle name="差_对城区转移支付汇总表2003 3 2 2" xfId="2080"/>
    <cellStyle name="差_对城区转移支付汇总表2003 3 2 2 2" xfId="2081"/>
    <cellStyle name="差_对城区转移支付汇总表2003 3 2 3" xfId="2082"/>
    <cellStyle name="差_对城区转移支付汇总表2003 3 2 3 2" xfId="2083"/>
    <cellStyle name="差_对城区转移支付汇总表2003 3 3" xfId="2084"/>
    <cellStyle name="差_对城区转移支付汇总表2003 3 3 2" xfId="2085"/>
    <cellStyle name="差_对城区转移支付汇总表2003 3 4" xfId="2086"/>
    <cellStyle name="差_对城区转移支付汇总表2003 3 4 2" xfId="2087"/>
    <cellStyle name="强调文字颜色 3 2 2 4" xfId="2088"/>
    <cellStyle name="差_对城区转移支付汇总表2003 3 5" xfId="2089"/>
    <cellStyle name="差_对城区转移支付汇总表2003 3 6" xfId="2090"/>
    <cellStyle name="差_对城区转移支付汇总表2003 4" xfId="2091"/>
    <cellStyle name="差_对城区转移支付汇总表2003 4 2" xfId="2092"/>
    <cellStyle name="差_李市长资料2010(调整)" xfId="2093"/>
    <cellStyle name="差_李市长资料2010(调整) 2" xfId="2094"/>
    <cellStyle name="差_李市长资料2010(调整) 2 2" xfId="2095"/>
    <cellStyle name="差_李市长资料2010(调整) 2 2 2" xfId="2096"/>
    <cellStyle name="差_李市长资料2010(调整) 2 2 2 2" xfId="2097"/>
    <cellStyle name="差_李市长资料2010(调整) 2 2 3" xfId="2098"/>
    <cellStyle name="差_李市长资料2010(调整) 2 2 3 2" xfId="2099"/>
    <cellStyle name="差_李市长资料2010(调整) 2 2 4" xfId="2100"/>
    <cellStyle name="差_李市长资料2010(调整) 2 2 4 2" xfId="2101"/>
    <cellStyle name="差_李市长资料2010(调整) 2 2 5" xfId="2102"/>
    <cellStyle name="常规 2 2 3 2" xfId="2103"/>
    <cellStyle name="输出 2 3 5 2" xfId="2104"/>
    <cellStyle name="差_李市长资料2010(调整) 2 3" xfId="2105"/>
    <cellStyle name="差_李市长资料2010(调整) 2 3 2" xfId="2106"/>
    <cellStyle name="差_李市长资料2010(调整) 2 3 2 2" xfId="2107"/>
    <cellStyle name="差_李市长资料2010(调整) 2 3 2 2 2" xfId="2108"/>
    <cellStyle name="差_李市长资料2010(调整) 2 3 2 3" xfId="2109"/>
    <cellStyle name="差_李市长资料2010(调整) 2 3 2 3 2" xfId="2110"/>
    <cellStyle name="差_李市长资料2010(调整) 2 3 3" xfId="2111"/>
    <cellStyle name="差_李市长资料2010(调整) 2 3 3 2" xfId="2112"/>
    <cellStyle name="差_李市长资料2010(调整) 2 3 4" xfId="2113"/>
    <cellStyle name="差_李市长资料2010(调整) 2 3 4 2" xfId="2114"/>
    <cellStyle name="强调文字颜色 1 2 7" xfId="2115"/>
    <cellStyle name="差_李市长资料2010(调整) 2 3 5" xfId="2116"/>
    <cellStyle name="常规 2 2 4 2" xfId="2117"/>
    <cellStyle name="差_李市长资料2010(调整) 2 4" xfId="2118"/>
    <cellStyle name="差_李市长资料2010(调整) 2 4 2" xfId="2119"/>
    <cellStyle name="差_李市长资料2010(调整) 2 4 2 2" xfId="2120"/>
    <cellStyle name="强调文字颜色 1 2 2 4" xfId="2121"/>
    <cellStyle name="差_李市长资料2010(调整) 2 4 3" xfId="2122"/>
    <cellStyle name="差_李市长资料2010(调整) 2 4 3 2" xfId="2123"/>
    <cellStyle name="强调文字颜色 1 2 3 4" xfId="2124"/>
    <cellStyle name="差_李市长资料2010(调整) 2 4 4" xfId="2125"/>
    <cellStyle name="差_李市长资料2010(调整) 2 5" xfId="2126"/>
    <cellStyle name="差_李市长资料2010(调整) 2 5 2" xfId="2127"/>
    <cellStyle name="差_李市长资料2010(调整) 2 6" xfId="2128"/>
    <cellStyle name="注释 2 6 2" xfId="2129"/>
    <cellStyle name="差_李市长资料2010(调整) 2 6 2" xfId="2130"/>
    <cellStyle name="差_李市长资料2010(调整) 2 7 2" xfId="2131"/>
    <cellStyle name="差_李市长资料2010(调整) 2 8" xfId="2132"/>
    <cellStyle name="差_李市长资料2010(调整) 3" xfId="2133"/>
    <cellStyle name="差_李市长资料2010(调整) 3 2" xfId="2134"/>
    <cellStyle name="差_李市长资料2010(调整) 3 2 2" xfId="2135"/>
    <cellStyle name="差_李市长资料2010(调整) 3 2 2 2" xfId="2136"/>
    <cellStyle name="差_李市长资料2010(调整) 3 2 3 2" xfId="2137"/>
    <cellStyle name="差_李市长资料2010(调整) 3 2 4" xfId="2138"/>
    <cellStyle name="差_李市长资料2010(调整) 3 3" xfId="2139"/>
    <cellStyle name="差_李市长资料2010(调整) 3 4" xfId="2140"/>
    <cellStyle name="差_李市长资料2010(调整) 3 5" xfId="2141"/>
    <cellStyle name="差_李市长资料2010(调整) 3 5 2" xfId="2142"/>
    <cellStyle name="差_李市长资料2010(调整) 3 6" xfId="2143"/>
    <cellStyle name="注释 2 7 2" xfId="2144"/>
    <cellStyle name="差_李市长资料2010(调整) 4 2" xfId="2145"/>
    <cellStyle name="差_李市长资料2010(调整) 5" xfId="2146"/>
    <cellStyle name="差_李市长资料2010(调整) 5 2" xfId="2147"/>
    <cellStyle name="强调文字颜色 5 3 2 4" xfId="2148"/>
    <cellStyle name="差_李市长资料2010(调整) 6" xfId="2149"/>
    <cellStyle name="差_李市长资料2010(调整) 6 2" xfId="2150"/>
    <cellStyle name="差_李市长资料2010(调整) 7" xfId="2151"/>
    <cellStyle name="差_襄樊市本级企业2009年地税纳税明细表3.31" xfId="2152"/>
    <cellStyle name="好_襄樊市本级企业2009年地税纳税明细表3.31 2 2 5" xfId="2153"/>
    <cellStyle name="链接单元格 2 3 4 2" xfId="2154"/>
    <cellStyle name="差_襄樊市本级企业2009年地税纳税明细表3.31 2" xfId="2155"/>
    <cellStyle name="差_襄樊市本级企业2009年地税纳税明细表3.31 2 2" xfId="2156"/>
    <cellStyle name="差_襄樊市本级企业2009年地税纳税明细表3.31 2 2 3 2" xfId="2157"/>
    <cellStyle name="差_襄樊市本级企业2009年地税纳税明细表3.31 2 2 4 2" xfId="2158"/>
    <cellStyle name="差_襄樊市本级企业2009年地税纳税明细表3.31 2 2 5" xfId="2159"/>
    <cellStyle name="好_对城区转移支付汇总表2003 2 3 2 2" xfId="2160"/>
    <cellStyle name="差_襄樊市本级企业2009年地税纳税明细表3.31 2 3" xfId="2161"/>
    <cellStyle name="输入 2 7 2" xfId="2162"/>
    <cellStyle name="差_襄樊市本级企业2009年地税纳税明细表3.31 2 3 2" xfId="2163"/>
    <cellStyle name="差_襄樊市本级企业2009年地税纳税明细表3.31 2 3 2 2" xfId="2164"/>
    <cellStyle name="差_襄樊市本级企业2009年地税纳税明细表3.31 2 3 2 2 2" xfId="2165"/>
    <cellStyle name="差_襄樊市本级企业2009年地税纳税明细表3.31 2 3 2 3" xfId="2166"/>
    <cellStyle name="常规 3 3 2" xfId="2167"/>
    <cellStyle name="差_襄樊市本级企业2009年地税纳税明细表3.31 2 3 2 3 2" xfId="2168"/>
    <cellStyle name="常规 3 3 2 2" xfId="2169"/>
    <cellStyle name="差_襄樊市本级企业2009年地税纳税明细表3.31 2 3 2 4" xfId="2170"/>
    <cellStyle name="常规 3 3 3" xfId="2171"/>
    <cellStyle name="差_襄樊市本级企业2009年地税纳税明细表3.31 2 3 3" xfId="2172"/>
    <cellStyle name="差_襄樊市本级企业2009年地税纳税明细表3.31 2 3 3 2" xfId="2173"/>
    <cellStyle name="差_襄樊市本级企业2009年地税纳税明细表3.31 2 3 4 2" xfId="2174"/>
    <cellStyle name="差_襄樊市本级企业2009年地税纳税明细表3.31 2 3 5" xfId="2175"/>
    <cellStyle name="好_对城区转移支付汇总表2003 2 3 3 2" xfId="2176"/>
    <cellStyle name="差_襄樊市本级企业2009年地税纳税明细表3.31 2 3 5 2" xfId="2177"/>
    <cellStyle name="差_襄樊市本级企业2009年地税纳税明细表3.31 2 4 2 2" xfId="2178"/>
    <cellStyle name="常规 5 3" xfId="2179"/>
    <cellStyle name="差_襄樊市本级企业2009年地税纳税明细表3.31 2 4 3" xfId="2180"/>
    <cellStyle name="差_襄樊市本级企业2009年地税纳税明细表3.31 2 4 3 2" xfId="2181"/>
    <cellStyle name="常规 6 3" xfId="2182"/>
    <cellStyle name="差_襄樊市本级企业2009年地税纳税明细表3.31 3" xfId="2183"/>
    <cellStyle name="差_襄樊市本级企业2009年地税纳税明细表3.31 3 2" xfId="2184"/>
    <cellStyle name="差_襄樊市本级企业2009年地税纳税明细表3.31 3 2 2" xfId="2185"/>
    <cellStyle name="烹拳 [0]_95" xfId="2186"/>
    <cellStyle name="差_襄樊市本级企业2009年地税纳税明细表3.31 3 2 2 2" xfId="2187"/>
    <cellStyle name="差_襄樊市本级企业2009年地税纳税明细表3.31 3 3" xfId="2188"/>
    <cellStyle name="差_襄樊市本级企业2009年地税纳税明细表3.31 3 3 2" xfId="2189"/>
    <cellStyle name="差_襄樊市本级企业2009年地税纳税明细表3.31 3 4 2" xfId="2190"/>
    <cellStyle name="数字 2 2" xfId="2191"/>
    <cellStyle name="注释 2 2 5" xfId="2192"/>
    <cellStyle name="差_襄樊市本级企业2009年地税纳税明细表3.31 3 5" xfId="2193"/>
    <cellStyle name="数字 3" xfId="2194"/>
    <cellStyle name="差_襄樊市本级企业2009年地税纳税明细表3.31 3 5 2" xfId="2195"/>
    <cellStyle name="数字 3 2" xfId="2196"/>
    <cellStyle name="注释 2 3 5" xfId="2197"/>
    <cellStyle name="差_襄樊市本级企业2009年地税纳税明细表3.31 4" xfId="2198"/>
    <cellStyle name="数字 3 2 2" xfId="2199"/>
    <cellStyle name="注释 2 3 5 2" xfId="2200"/>
    <cellStyle name="差_襄樊市本级企业2009年地税纳税明细表3.31 4 2" xfId="2201"/>
    <cellStyle name="汇总 2 8" xfId="2202"/>
    <cellStyle name="数字 3 2 2 2" xfId="2203"/>
    <cellStyle name="差_襄樊市本级企业2009年地税纳税明细表3.31 6" xfId="2204"/>
    <cellStyle name="数字 3 2 4" xfId="2205"/>
    <cellStyle name="常规 10" xfId="2206"/>
    <cellStyle name="常规 11" xfId="2207"/>
    <cellStyle name="常规 2" xfId="2208"/>
    <cellStyle name="常规 2 2 2" xfId="2209"/>
    <cellStyle name="输出 2 3 4" xfId="2210"/>
    <cellStyle name="常规 2 2 2 2" xfId="2211"/>
    <cellStyle name="输出 2 3 4 2" xfId="2212"/>
    <cellStyle name="常规 2 2 2 2 2" xfId="2213"/>
    <cellStyle name="常规 2 2 2 3" xfId="2214"/>
    <cellStyle name="常规 2 2 2 3 2" xfId="2215"/>
    <cellStyle name="常规 2 2 3" xfId="2216"/>
    <cellStyle name="输出 2 3 5" xfId="2217"/>
    <cellStyle name="常规 2 2 3 2 2" xfId="2218"/>
    <cellStyle name="常规 2 2 3 2 3" xfId="2219"/>
    <cellStyle name="常规 2 2 3 2 3 2" xfId="2220"/>
    <cellStyle name="常规 2 2 3 3 2" xfId="2221"/>
    <cellStyle name="常规 2 2 4" xfId="2222"/>
    <cellStyle name="输出 2 3 6" xfId="2223"/>
    <cellStyle name="常规 2 2 5" xfId="2224"/>
    <cellStyle name="常规 2 2 5 2" xfId="2225"/>
    <cellStyle name="常规 2 2 6" xfId="2226"/>
    <cellStyle name="常规 2 2 6 2" xfId="2227"/>
    <cellStyle name="常规 2 2 7" xfId="2228"/>
    <cellStyle name="常规 2 2 7 2" xfId="2229"/>
    <cellStyle name="汇总 3" xfId="2230"/>
    <cellStyle name="常规 2 2 9" xfId="2231"/>
    <cellStyle name="常规 2 3" xfId="2232"/>
    <cellStyle name="常规 2 3 2" xfId="2233"/>
    <cellStyle name="输出 2 4 4" xfId="2234"/>
    <cellStyle name="常规 2 3 2 2 2" xfId="2235"/>
    <cellStyle name="常规 2 3 2 3" xfId="2236"/>
    <cellStyle name="常规 2 3 2 3 2" xfId="2237"/>
    <cellStyle name="常规 2 3 3" xfId="2238"/>
    <cellStyle name="常规 2 3 3 2" xfId="2239"/>
    <cellStyle name="常规 2 3 4" xfId="2240"/>
    <cellStyle name="常规 2 3 5" xfId="2241"/>
    <cellStyle name="常规 2 3 5 2" xfId="2242"/>
    <cellStyle name="常规 2 3 6" xfId="2243"/>
    <cellStyle name="强调文字颜色 1 2 3 2 2" xfId="2244"/>
    <cellStyle name="常规 2 4" xfId="2245"/>
    <cellStyle name="常规 2 4 2" xfId="2246"/>
    <cellStyle name="常规 2 5" xfId="2247"/>
    <cellStyle name="常规 2 5 2" xfId="2248"/>
    <cellStyle name="常规 2 6" xfId="2249"/>
    <cellStyle name="常规 2 6 2" xfId="2250"/>
    <cellStyle name="常规 2 7" xfId="2251"/>
    <cellStyle name="常规 2 8" xfId="2252"/>
    <cellStyle name="强调文字颜色 2 3 2 2" xfId="2253"/>
    <cellStyle name="输入 2" xfId="2254"/>
    <cellStyle name="常规 2 9" xfId="2255"/>
    <cellStyle name="强调文字颜色 2 3 2 3" xfId="2256"/>
    <cellStyle name="输入 3" xfId="2257"/>
    <cellStyle name="常规 3" xfId="2258"/>
    <cellStyle name="输出 4 2" xfId="2259"/>
    <cellStyle name="常规 3 2" xfId="2260"/>
    <cellStyle name="常规 3 2 2" xfId="2261"/>
    <cellStyle name="常规 3 2 2 2" xfId="2262"/>
    <cellStyle name="常规 3 2 2 2 2" xfId="2263"/>
    <cellStyle name="常规 3 2 2 3" xfId="2264"/>
    <cellStyle name="强调文字颜色 3 4 2" xfId="2265"/>
    <cellStyle name="常规 3 2 2 3 2" xfId="2266"/>
    <cellStyle name="常规 3 2 3" xfId="2267"/>
    <cellStyle name="常规 3 2 3 2" xfId="2268"/>
    <cellStyle name="常规 3 2 3 2 2" xfId="2269"/>
    <cellStyle name="常规 3 2 3 2 2 2" xfId="2270"/>
    <cellStyle name="常规 3 2 3 2 3 2" xfId="2271"/>
    <cellStyle name="常规 3 2 3 3" xfId="2272"/>
    <cellStyle name="强调文字颜色 3 5 2" xfId="2273"/>
    <cellStyle name="常规 3 2 3 3 2" xfId="2274"/>
    <cellStyle name="常规 3 2 4" xfId="2275"/>
    <cellStyle name="常规 3 2 4 2" xfId="2276"/>
    <cellStyle name="后继超链接 6" xfId="2277"/>
    <cellStyle name="常规 3 2 4 3" xfId="2278"/>
    <cellStyle name="后继超链接 7" xfId="2279"/>
    <cellStyle name="强调文字颜色 3 6 2" xfId="2280"/>
    <cellStyle name="常规 3 2 4 3 2" xfId="2281"/>
    <cellStyle name="常规 3 3" xfId="2282"/>
    <cellStyle name="常规 3 3 2 2 2" xfId="2283"/>
    <cellStyle name="常规 3 3 2 3" xfId="2284"/>
    <cellStyle name="强调文字颜色 4 4 2" xfId="2285"/>
    <cellStyle name="常规 3 3 2 3 2" xfId="2286"/>
    <cellStyle name="常规 3 3 3 2" xfId="2287"/>
    <cellStyle name="常规 3 3 4" xfId="2288"/>
    <cellStyle name="好 3 2 2 2" xfId="2289"/>
    <cellStyle name="常规 3 4 2" xfId="2290"/>
    <cellStyle name="常规 3 5" xfId="2291"/>
    <cellStyle name="常规 3 5 2" xfId="2292"/>
    <cellStyle name="常规 3 6 2" xfId="2293"/>
    <cellStyle name="常规 3 7" xfId="2294"/>
    <cellStyle name="常规 3 8" xfId="2295"/>
    <cellStyle name="强调文字颜色 2 3 3 2" xfId="2296"/>
    <cellStyle name="常规 4" xfId="2297"/>
    <cellStyle name="常规 4 2" xfId="2298"/>
    <cellStyle name="常规 4 2 2" xfId="2299"/>
    <cellStyle name="常规 4 4" xfId="2300"/>
    <cellStyle name="常规 4 2 2 2" xfId="2301"/>
    <cellStyle name="常规 4 4 2" xfId="2302"/>
    <cellStyle name="常规 4 2 3" xfId="2303"/>
    <cellStyle name="常规 4 5" xfId="2304"/>
    <cellStyle name="常规 4 2 3 2" xfId="2305"/>
    <cellStyle name="常规 4 5 2" xfId="2306"/>
    <cellStyle name="常规 4 2 4" xfId="2307"/>
    <cellStyle name="常规 4 6" xfId="2308"/>
    <cellStyle name="常规 4 2 4 2" xfId="2309"/>
    <cellStyle name="常规 4 6 2" xfId="2310"/>
    <cellStyle name="常规 4 2 5" xfId="2311"/>
    <cellStyle name="常规 4 7" xfId="2312"/>
    <cellStyle name="常规 4 3" xfId="2313"/>
    <cellStyle name="常规 4 3 2" xfId="2314"/>
    <cellStyle name="常规 5 4" xfId="2315"/>
    <cellStyle name="常规 4 3 2 2" xfId="2316"/>
    <cellStyle name="常规 5 4 2" xfId="2317"/>
    <cellStyle name="常规 4 3 2 2 2" xfId="2318"/>
    <cellStyle name="常规 4 3 2 3" xfId="2319"/>
    <cellStyle name="常规 4 3 2 3 2" xfId="2320"/>
    <cellStyle name="常规 4 3 3" xfId="2321"/>
    <cellStyle name="常规 5 5" xfId="2322"/>
    <cellStyle name="常规 4 3 3 2" xfId="2323"/>
    <cellStyle name="常规 5 5 2" xfId="2324"/>
    <cellStyle name="常规 4 4 2 2" xfId="2325"/>
    <cellStyle name="常规 4 4 3 2" xfId="2326"/>
    <cellStyle name="警告文本 2" xfId="2327"/>
    <cellStyle name="常规 5" xfId="2328"/>
    <cellStyle name="常规 5 2" xfId="2329"/>
    <cellStyle name="常规 5 2 2" xfId="2330"/>
    <cellStyle name="常规 5 2 2 2" xfId="2331"/>
    <cellStyle name="数字 2 3 3" xfId="2332"/>
    <cellStyle name="常规 5 2 3" xfId="2333"/>
    <cellStyle name="常规 5 2 3 2" xfId="2334"/>
    <cellStyle name="数字 2 4 3" xfId="2335"/>
    <cellStyle name="常规 5 2 4" xfId="2336"/>
    <cellStyle name="常规 5 3 2" xfId="2337"/>
    <cellStyle name="常规 6" xfId="2338"/>
    <cellStyle name="常规 6 2" xfId="2339"/>
    <cellStyle name="常规 7" xfId="2340"/>
    <cellStyle name="常规 7 2" xfId="2341"/>
    <cellStyle name="常规 8" xfId="2342"/>
    <cellStyle name="常规 8 2" xfId="2343"/>
    <cellStyle name="链接单元格 7" xfId="2344"/>
    <cellStyle name="常规 9" xfId="2345"/>
    <cellStyle name="常规_2003年省级调整预算相关表" xfId="2346"/>
    <cellStyle name="强调文字颜色 6 3 2 3 2" xfId="2347"/>
    <cellStyle name="常规_2008年年初预算附表" xfId="2348"/>
    <cellStyle name="强调文字颜色 4 2 2" xfId="2349"/>
    <cellStyle name="常规_2012年人大政协预算表" xfId="2350"/>
    <cellStyle name="常规_2016年全省国有资本经营收入预算表 2" xfId="2351"/>
    <cellStyle name="强调文字颜色 5 2 5 2" xfId="2352"/>
    <cellStyle name="输入 2 2 3" xfId="2353"/>
    <cellStyle name="常规_Sheet2 2" xfId="2354"/>
    <cellStyle name="好_对城区转移支付汇总表2003 3 3" xfId="2355"/>
    <cellStyle name="常规_Sheet3_1 2" xfId="2356"/>
    <cellStyle name="常规_Y4-2016年社会保险基金预算 2" xfId="2357"/>
    <cellStyle name="常规_附件：行政一处报表" xfId="2358"/>
    <cellStyle name="常规_附件一：湖北省2014年执行和2015年年初预算情况表" xfId="2359"/>
    <cellStyle name="分级显示行_1_13区汇总" xfId="2360"/>
    <cellStyle name="归盒啦_95" xfId="2361"/>
    <cellStyle name="计算 3 2 2" xfId="2362"/>
    <cellStyle name="好 2 2 2" xfId="2363"/>
    <cellStyle name="好 2 2 2 2" xfId="2364"/>
    <cellStyle name="强调文字颜色 2 3 3" xfId="2365"/>
    <cellStyle name="好 2 2 3" xfId="2366"/>
    <cellStyle name="好 2 2 3 2" xfId="2367"/>
    <cellStyle name="好 2 2 4" xfId="2368"/>
    <cellStyle name="好 2 2 4 2" xfId="2369"/>
    <cellStyle name="好 2 2 5" xfId="2370"/>
    <cellStyle name="好 3 2 2" xfId="2371"/>
    <cellStyle name="好 3 2 3" xfId="2372"/>
    <cellStyle name="好 3 2 4" xfId="2373"/>
    <cellStyle name="链接单元格 2 3 2" xfId="2374"/>
    <cellStyle name="好_对城区转移支付汇总表2003" xfId="2375"/>
    <cellStyle name="好_对城区转移支付汇总表2003 2" xfId="2376"/>
    <cellStyle name="适中 5" xfId="2377"/>
    <cellStyle name="好_对城区转移支付汇总表2003 2 2" xfId="2378"/>
    <cellStyle name="适中 5 2" xfId="2379"/>
    <cellStyle name="好_对城区转移支付汇总表2003 2 2 2" xfId="2380"/>
    <cellStyle name="好_对城区转移支付汇总表2003 2 2 2 2" xfId="2381"/>
    <cellStyle name="好_对城区转移支付汇总表2003 2 2 3" xfId="2382"/>
    <cellStyle name="好_对城区转移支付汇总表2003 2 2 3 2" xfId="2383"/>
    <cellStyle name="好_对城区转移支付汇总表2003 2 3" xfId="2384"/>
    <cellStyle name="好_对城区转移支付汇总表2003 2 3 2" xfId="2385"/>
    <cellStyle name="好_对城区转移支付汇总表2003 2 3 2 2 2" xfId="2386"/>
    <cellStyle name="好_对城区转移支付汇总表2003 2 3 3" xfId="2387"/>
    <cellStyle name="好_对城区转移支付汇总表2003 2 4" xfId="2388"/>
    <cellStyle name="好_对城区转移支付汇总表2003 2 4 2" xfId="2389"/>
    <cellStyle name="好_对城区转移支付汇总表2003 2 4 2 2" xfId="2390"/>
    <cellStyle name="好_对城区转移支付汇总表2003 2 4 3" xfId="2391"/>
    <cellStyle name="好_对城区转移支付汇总表2003 2 4 3 2" xfId="2392"/>
    <cellStyle name="好_对城区转移支付汇总表2003 2 5" xfId="2393"/>
    <cellStyle name="好_对城区转移支付汇总表2003 2 5 2" xfId="2394"/>
    <cellStyle name="好_对城区转移支付汇总表2003 2 6" xfId="2395"/>
    <cellStyle name="好_对城区转移支付汇总表2003 2 6 2" xfId="2396"/>
    <cellStyle name="好_对城区转移支付汇总表2003 2 7" xfId="2397"/>
    <cellStyle name="好_对城区转移支付汇总表2003 2 7 2" xfId="2398"/>
    <cellStyle name="好_对城区转移支付汇总表2003 3 2" xfId="2399"/>
    <cellStyle name="适中 6 2" xfId="2400"/>
    <cellStyle name="好_对城区转移支付汇总表2003 3 2 2" xfId="2401"/>
    <cellStyle name="好_对城区转移支付汇总表2003 3 2 2 2" xfId="2402"/>
    <cellStyle name="好_襄樊市本级企业2009年地税纳税明细表3.31 2 4 4" xfId="2403"/>
    <cellStyle name="好_对城区转移支付汇总表2003 3 2 3" xfId="2404"/>
    <cellStyle name="千分位[0]_F01-1" xfId="2405"/>
    <cellStyle name="好_对城区转移支付汇总表2003 3 2 3 2" xfId="2406"/>
    <cellStyle name="好_对城区转移支付汇总表2003 3 3 2" xfId="2407"/>
    <cellStyle name="好_对城区转移支付汇总表2003 3 4" xfId="2408"/>
    <cellStyle name="好_对城区转移支付汇总表2003 3 4 2" xfId="2409"/>
    <cellStyle name="好_对城区转移支付汇总表2003 3 5" xfId="2410"/>
    <cellStyle name="好_对城区转移支付汇总表2003 3 5 2" xfId="2411"/>
    <cellStyle name="好_对城区转移支付汇总表2003 3 6" xfId="2412"/>
    <cellStyle name="好_对城区转移支付汇总表2003 4" xfId="2413"/>
    <cellStyle name="适中 7" xfId="2414"/>
    <cellStyle name="好_对城区转移支付汇总表2003 4 2" xfId="2415"/>
    <cellStyle name="好_对城区转移支付汇总表2003 5" xfId="2416"/>
    <cellStyle name="适中 8" xfId="2417"/>
    <cellStyle name="好_对城区转移支付汇总表2003 6" xfId="2418"/>
    <cellStyle name="好_对城区转移支付汇总表2003 6 2" xfId="2419"/>
    <cellStyle name="好_对城区转移支付汇总表2003 7" xfId="2420"/>
    <cellStyle name="好_李市长资料2010(调整)" xfId="2421"/>
    <cellStyle name="好_李市长资料2010(调整) 2" xfId="2422"/>
    <cellStyle name="好_李市长资料2010(调整) 2 2" xfId="2423"/>
    <cellStyle name="好_李市长资料2010(调整) 2 2 2" xfId="2424"/>
    <cellStyle name="好_李市长资料2010(调整) 2 2 2 2" xfId="2425"/>
    <cellStyle name="好_李市长资料2010(调整) 2 2 3" xfId="2426"/>
    <cellStyle name="好_李市长资料2010(调整) 2 2 3 2" xfId="2427"/>
    <cellStyle name="好_李市长资料2010(调整) 2 2 4" xfId="2428"/>
    <cellStyle name="好_李市长资料2010(调整) 2 2 4 2" xfId="2429"/>
    <cellStyle name="好_李市长资料2010(调整) 2 2 5" xfId="2430"/>
    <cellStyle name="好_李市长资料2010(调整) 2 3 2" xfId="2431"/>
    <cellStyle name="计算 2 4" xfId="2432"/>
    <cellStyle name="好_李市长资料2010(调整) 2 3 3" xfId="2433"/>
    <cellStyle name="计算 2 5" xfId="2434"/>
    <cellStyle name="好_李市长资料2010(调整) 2 3 4" xfId="2435"/>
    <cellStyle name="计算 2 6" xfId="2436"/>
    <cellStyle name="好_李市长资料2010(调整) 2 3 4 2" xfId="2437"/>
    <cellStyle name="计算 2 6 2" xfId="2438"/>
    <cellStyle name="好_李市长资料2010(调整) 2 3 5" xfId="2439"/>
    <cellStyle name="计算 2 7" xfId="2440"/>
    <cellStyle name="好_李市长资料2010(调整) 2 3 5 2" xfId="2441"/>
    <cellStyle name="计算 2 7 2" xfId="2442"/>
    <cellStyle name="输出 2 4" xfId="2443"/>
    <cellStyle name="好_李市长资料2010(调整) 2 3 6" xfId="2444"/>
    <cellStyle name="计算 2 8" xfId="2445"/>
    <cellStyle name="好_李市长资料2010(调整) 2 4" xfId="2446"/>
    <cellStyle name="好_李市长资料2010(调整) 2 4 2" xfId="2447"/>
    <cellStyle name="计算 3 4" xfId="2448"/>
    <cellStyle name="好_李市长资料2010(调整) 2 4 2 2" xfId="2449"/>
    <cellStyle name="计算 3 4 2" xfId="2450"/>
    <cellStyle name="强调文字颜色 2 6" xfId="2451"/>
    <cellStyle name="好_李市长资料2010(调整) 2 4 3" xfId="2452"/>
    <cellStyle name="计算 3 5" xfId="2453"/>
    <cellStyle name="好_李市长资料2010(调整) 2 4 3 2" xfId="2454"/>
    <cellStyle name="计算 3 5 2" xfId="2455"/>
    <cellStyle name="强调文字颜色 3 6" xfId="2456"/>
    <cellStyle name="好_李市长资料2010(调整) 2 4 4" xfId="2457"/>
    <cellStyle name="计算 3 6" xfId="2458"/>
    <cellStyle name="好_李市长资料2010(调整) 2 5" xfId="2459"/>
    <cellStyle name="适中 2 3 2 2 2" xfId="2460"/>
    <cellStyle name="好_李市长资料2010(调整) 2 5 2" xfId="2461"/>
    <cellStyle name="好_李市长资料2010(调整) 2 6 2" xfId="2462"/>
    <cellStyle name="好_李市长资料2010(调整) 2 7" xfId="2463"/>
    <cellStyle name="好_李市长资料2010(调整) 2 7 2" xfId="2464"/>
    <cellStyle name="好_李市长资料2010(调整) 3" xfId="2465"/>
    <cellStyle name="好_李市长资料2010(调整) 3 2" xfId="2466"/>
    <cellStyle name="好_李市长资料2010(调整) 3 2 2" xfId="2467"/>
    <cellStyle name="好_李市长资料2010(调整) 3 2 2 2" xfId="2468"/>
    <cellStyle name="好_李市长资料2010(调整) 3 2 3" xfId="2469"/>
    <cellStyle name="好_李市长资料2010(调整) 3 2 3 2" xfId="2470"/>
    <cellStyle name="好_李市长资料2010(调整) 3 2 4" xfId="2471"/>
    <cellStyle name="好_李市长资料2010(调整) 3 3 2" xfId="2472"/>
    <cellStyle name="好_李市长资料2010(调整) 3 4" xfId="2473"/>
    <cellStyle name="好_李市长资料2010(调整) 3 4 2" xfId="2474"/>
    <cellStyle name="好_李市长资料2010(调整) 4 2" xfId="2475"/>
    <cellStyle name="好_李市长资料2010(调整) 5 2" xfId="2476"/>
    <cellStyle name="好_李市长资料2010(调整) 6" xfId="2477"/>
    <cellStyle name="好_李市长资料2010(调整) 6 2" xfId="2478"/>
    <cellStyle name="好_襄樊市本级企业2009年地税纳税明细表3.31 2 2 2 2" xfId="2479"/>
    <cellStyle name="好_襄樊市本级企业2009年地税纳税明细表3.31 2 2 3" xfId="2480"/>
    <cellStyle name="好_襄樊市本级企业2009年地税纳税明细表3.31 2 2 3 2" xfId="2481"/>
    <cellStyle name="好_襄樊市本级企业2009年地税纳税明细表3.31 2 2 4 2" xfId="2482"/>
    <cellStyle name="好_襄樊市本级企业2009年地税纳税明细表3.31 2 3 2 2" xfId="2483"/>
    <cellStyle name="好_襄樊市本级企业2009年地税纳税明细表3.31 2 3 2 2 2" xfId="2484"/>
    <cellStyle name="适中 2 3" xfId="2485"/>
    <cellStyle name="好_襄樊市本级企业2009年地税纳税明细表3.31 2 3 2 3" xfId="2486"/>
    <cellStyle name="强调文字颜色 6 2 4 2" xfId="2487"/>
    <cellStyle name="好_襄樊市本级企业2009年地税纳税明细表3.31 2 3 2 3 2" xfId="2488"/>
    <cellStyle name="强调文字颜色 6 2 4 2 2" xfId="2489"/>
    <cellStyle name="适中 3 3" xfId="2490"/>
    <cellStyle name="好_襄樊市本级企业2009年地税纳税明细表3.31 2 3 2 4" xfId="2491"/>
    <cellStyle name="强调文字颜色 6 2 4 3" xfId="2492"/>
    <cellStyle name="注释 2 4 2 2" xfId="2493"/>
    <cellStyle name="好_襄樊市本级企业2009年地税纳税明细表3.31 2 3 3" xfId="2494"/>
    <cellStyle name="好_襄樊市本级企业2009年地税纳税明细表3.31 2 3 3 2" xfId="2495"/>
    <cellStyle name="好_襄樊市本级企业2009年地税纳税明细表3.31 2 3 4" xfId="2496"/>
    <cellStyle name="好_襄樊市本级企业2009年地税纳税明细表3.31 2 3 4 2" xfId="2497"/>
    <cellStyle name="好_襄樊市本级企业2009年地税纳税明细表3.31 2 3 5" xfId="2498"/>
    <cellStyle name="链接单元格 2 3 5 2" xfId="2499"/>
    <cellStyle name="好_襄樊市本级企业2009年地税纳税明细表3.31 2 3 5 2" xfId="2500"/>
    <cellStyle name="好_襄樊市本级企业2009年地税纳税明细表3.31 2 3 6" xfId="2501"/>
    <cellStyle name="好_襄樊市本级企业2009年地税纳税明细表3.31 2 4 2" xfId="2502"/>
    <cellStyle name="好_襄樊市本级企业2009年地税纳税明细表3.31 2 4 2 2" xfId="2503"/>
    <cellStyle name="好_襄樊市本级企业2009年地税纳税明细表3.31 2 4 3" xfId="2504"/>
    <cellStyle name="好_襄樊市本级企业2009年地税纳税明细表3.31 2 4 3 2" xfId="2505"/>
    <cellStyle name="好_襄樊市本级企业2009年地税纳税明细表3.31 2 5" xfId="2506"/>
    <cellStyle name="汇总 3 2 3 2" xfId="2507"/>
    <cellStyle name="警告文本 3 2 2 2" xfId="2508"/>
    <cellStyle name="好_襄樊市本级企业2009年地税纳税明细表3.31 2 5 2" xfId="2509"/>
    <cellStyle name="好_襄樊市本级企业2009年地税纳税明细表3.31 2 6" xfId="2510"/>
    <cellStyle name="好_襄樊市本级企业2009年地税纳税明细表3.31 3 4" xfId="2511"/>
    <cellStyle name="好_襄樊市本级企业2009年地税纳税明细表3.31 3 5" xfId="2512"/>
    <cellStyle name="警告文本 3 2 3 2" xfId="2513"/>
    <cellStyle name="好_襄樊市本级企业2009年地税纳税明细表3.31 3 6" xfId="2514"/>
    <cellStyle name="好_襄樊市本级企业2009年地税纳税明细表3.31 6 2" xfId="2515"/>
    <cellStyle name="好_襄樊市本级企业2009年地税纳税明细表3.31 7" xfId="2516"/>
    <cellStyle name="强调文字颜色 1 3 2 3 2" xfId="2517"/>
    <cellStyle name="后继超链接" xfId="2518"/>
    <cellStyle name="后继超链接 2" xfId="2519"/>
    <cellStyle name="后继超链接 2 2 2 2" xfId="2520"/>
    <cellStyle name="后继超链接 2 2 3" xfId="2521"/>
    <cellStyle name="后继超链接 2 2 3 2" xfId="2522"/>
    <cellStyle name="后继超链接 2 2 4" xfId="2523"/>
    <cellStyle name="后继超链接 2 2 4 2" xfId="2524"/>
    <cellStyle name="小数 3 2 3" xfId="2525"/>
    <cellStyle name="后继超链接 2 2 5" xfId="2526"/>
    <cellStyle name="后继超链接 2 3 2" xfId="2527"/>
    <cellStyle name="后继超链接 2 3 2 2" xfId="2528"/>
    <cellStyle name="后继超链接 2 3 2 2 2" xfId="2529"/>
    <cellStyle name="强调文字颜色 6 3 6" xfId="2530"/>
    <cellStyle name="后继超链接 2 3 2 3" xfId="2531"/>
    <cellStyle name="后继超链接 2 3 2 3 2" xfId="2532"/>
    <cellStyle name="后继超链接 2 3 2 4" xfId="2533"/>
    <cellStyle name="后继超链接 2 3 3" xfId="2534"/>
    <cellStyle name="后继超链接 2 3 3 2" xfId="2535"/>
    <cellStyle name="后继超链接 2 3 4" xfId="2536"/>
    <cellStyle name="后继超链接 2 3 4 2" xfId="2537"/>
    <cellStyle name="后继超链接 2 3 5" xfId="2538"/>
    <cellStyle name="后继超链接 2 3 5 2" xfId="2539"/>
    <cellStyle name="后继超链接 2 3 6" xfId="2540"/>
    <cellStyle name="后继超链接 2 4 2" xfId="2541"/>
    <cellStyle name="后继超链接 2 4 2 2" xfId="2542"/>
    <cellStyle name="后继超链接 2 4 3" xfId="2543"/>
    <cellStyle name="后继超链接 2 4 3 2" xfId="2544"/>
    <cellStyle name="后继超链接 2 4 4" xfId="2545"/>
    <cellStyle name="后继超链接 2 5" xfId="2546"/>
    <cellStyle name="后继超链接 2 5 2" xfId="2547"/>
    <cellStyle name="后继超链接 2 6 2" xfId="2548"/>
    <cellStyle name="强调文字颜色 4 2 3 2 3" xfId="2549"/>
    <cellStyle name="后继超链接 2 7" xfId="2550"/>
    <cellStyle name="检查单元格 3 4 2" xfId="2551"/>
    <cellStyle name="后继超链接 2 8" xfId="2552"/>
    <cellStyle name="后继超链接 3" xfId="2553"/>
    <cellStyle name="后继超链接 3 2 2 2" xfId="2554"/>
    <cellStyle name="后继超链接 3 2 3" xfId="2555"/>
    <cellStyle name="后继超链接 3 2 3 2" xfId="2556"/>
    <cellStyle name="后继超链接 3 3 2" xfId="2557"/>
    <cellStyle name="后继超链接 3 4 2" xfId="2558"/>
    <cellStyle name="后继超链接 3 5" xfId="2559"/>
    <cellStyle name="后继超链接 3 5 2" xfId="2560"/>
    <cellStyle name="后继超链接 4" xfId="2561"/>
    <cellStyle name="汇总 2" xfId="2562"/>
    <cellStyle name="汇总 2 2 2" xfId="2563"/>
    <cellStyle name="强调文字颜色 4 2 7 2" xfId="2564"/>
    <cellStyle name="汇总 2 2 3" xfId="2565"/>
    <cellStyle name="警告文本 2 2 2" xfId="2566"/>
    <cellStyle name="汇总 2 2 3 2" xfId="2567"/>
    <cellStyle name="警告文本 2 2 2 2" xfId="2568"/>
    <cellStyle name="汇总 2 2 4" xfId="2569"/>
    <cellStyle name="警告文本 2 2 3" xfId="2570"/>
    <cellStyle name="汇总 2 2 4 2" xfId="2571"/>
    <cellStyle name="警告文本 2 2 3 2" xfId="2572"/>
    <cellStyle name="汇总 2 2 5" xfId="2573"/>
    <cellStyle name="警告文本 2 2 4" xfId="2574"/>
    <cellStyle name="强调文字颜色 5 3 2" xfId="2575"/>
    <cellStyle name="汇总 2 3" xfId="2576"/>
    <cellStyle name="强调文字颜色 4 2 8" xfId="2577"/>
    <cellStyle name="汇总 2 3 2" xfId="2578"/>
    <cellStyle name="汇总 2 3 2 2" xfId="2579"/>
    <cellStyle name="汇总 2 3 2 2 2" xfId="2580"/>
    <cellStyle name="汇总 2 3 2 3" xfId="2581"/>
    <cellStyle name="汇总 2 3 2 3 2" xfId="2582"/>
    <cellStyle name="汇总 2 3 2 4" xfId="2583"/>
    <cellStyle name="汇总 2 3 3" xfId="2584"/>
    <cellStyle name="警告文本 2 3 2" xfId="2585"/>
    <cellStyle name="汇总 2 3 3 2" xfId="2586"/>
    <cellStyle name="警告文本 2 3 2 2" xfId="2587"/>
    <cellStyle name="汇总 2 3 4" xfId="2588"/>
    <cellStyle name="警告文本 2 3 3" xfId="2589"/>
    <cellStyle name="汇总 2 3 4 2" xfId="2590"/>
    <cellStyle name="警告文本 2 3 3 2" xfId="2591"/>
    <cellStyle name="汇总 2 3 5" xfId="2592"/>
    <cellStyle name="警告文本 2 3 4" xfId="2593"/>
    <cellStyle name="强调文字颜色 5 4 2" xfId="2594"/>
    <cellStyle name="汇总 2 3 5 2" xfId="2595"/>
    <cellStyle name="警告文本 2 3 4 2" xfId="2596"/>
    <cellStyle name="汇总 2 3 6" xfId="2597"/>
    <cellStyle name="警告文本 2 3 5" xfId="2598"/>
    <cellStyle name="汇总 2 4 2" xfId="2599"/>
    <cellStyle name="链接单元格 2 2 3" xfId="2600"/>
    <cellStyle name="汇总 2 4 2 2" xfId="2601"/>
    <cellStyle name="链接单元格 2 2 3 2" xfId="2602"/>
    <cellStyle name="汇总 2 4 3" xfId="2603"/>
    <cellStyle name="警告文本 2 4 2" xfId="2604"/>
    <cellStyle name="链接单元格 2 2 4" xfId="2605"/>
    <cellStyle name="汇总 2 4 3 2" xfId="2606"/>
    <cellStyle name="警告文本 2 4 2 2" xfId="2607"/>
    <cellStyle name="链接单元格 2 2 4 2" xfId="2608"/>
    <cellStyle name="汇总 2 5" xfId="2609"/>
    <cellStyle name="汇总 2 5 2" xfId="2610"/>
    <cellStyle name="链接单元格 2 3 3" xfId="2611"/>
    <cellStyle name="汇总 2 6" xfId="2612"/>
    <cellStyle name="汇总 2 7" xfId="2613"/>
    <cellStyle name="汇总 3 2" xfId="2614"/>
    <cellStyle name="汇总 3 2 2" xfId="2615"/>
    <cellStyle name="汇总 3 2 3" xfId="2616"/>
    <cellStyle name="警告文本 3 2 2" xfId="2617"/>
    <cellStyle name="汇总 3 2 4" xfId="2618"/>
    <cellStyle name="警告文本 3 2 3" xfId="2619"/>
    <cellStyle name="汇总 3 3" xfId="2620"/>
    <cellStyle name="汇总 3 3 2" xfId="2621"/>
    <cellStyle name="汇总 3 4 2" xfId="2622"/>
    <cellStyle name="链接单元格 3 2 3" xfId="2623"/>
    <cellStyle name="汇总 3 5" xfId="2624"/>
    <cellStyle name="汇总 3 5 2" xfId="2625"/>
    <cellStyle name="汇总 3 6" xfId="2626"/>
    <cellStyle name="汇总 4" xfId="2627"/>
    <cellStyle name="汇总 4 2" xfId="2628"/>
    <cellStyle name="计算 2 2" xfId="2629"/>
    <cellStyle name="计算 2 2 2" xfId="2630"/>
    <cellStyle name="强调文字颜色 3 2 3 2 3" xfId="2631"/>
    <cellStyle name="计算 2 2 2 2" xfId="2632"/>
    <cellStyle name="强调文字颜色 3 2 3 2 3 2" xfId="2633"/>
    <cellStyle name="计算 2 2 3" xfId="2634"/>
    <cellStyle name="强调文字颜色 3 2 3 2 4" xfId="2635"/>
    <cellStyle name="计算 2 2 3 2" xfId="2636"/>
    <cellStyle name="计算 2 2 4" xfId="2637"/>
    <cellStyle name="计算 2 2 4 2" xfId="2638"/>
    <cellStyle name="计算 2 2 5" xfId="2639"/>
    <cellStyle name="计算 2 3" xfId="2640"/>
    <cellStyle name="计算 2 3 2 3" xfId="2641"/>
    <cellStyle name="计算 2 3 2 3 2" xfId="2642"/>
    <cellStyle name="计算 2 3 4 2" xfId="2643"/>
    <cellStyle name="计算 2 3 5" xfId="2644"/>
    <cellStyle name="计算 2 3 5 2" xfId="2645"/>
    <cellStyle name="计算 2 3 6" xfId="2646"/>
    <cellStyle name="计算 3" xfId="2647"/>
    <cellStyle name="计算 3 2" xfId="2648"/>
    <cellStyle name="计算 3 2 2 2" xfId="2649"/>
    <cellStyle name="计算 3 2 3" xfId="2650"/>
    <cellStyle name="计算 3 2 4" xfId="2651"/>
    <cellStyle name="计算 3 3" xfId="2652"/>
    <cellStyle name="计算 4 2" xfId="2653"/>
    <cellStyle name="计算 8" xfId="2654"/>
    <cellStyle name="检查单元格 2 7 2" xfId="2655"/>
    <cellStyle name="检查单元格 2" xfId="2656"/>
    <cellStyle name="检查单元格 2 2" xfId="2657"/>
    <cellStyle name="检查单元格 2 3 2" xfId="2658"/>
    <cellStyle name="检查单元格 2 3 2 2 2" xfId="2659"/>
    <cellStyle name="检查单元格 2 3 2 3 2" xfId="2660"/>
    <cellStyle name="警告文本 2 4" xfId="2661"/>
    <cellStyle name="样式 1 2" xfId="2662"/>
    <cellStyle name="检查单元格 2 3 4" xfId="2663"/>
    <cellStyle name="检查单元格 2 3 5" xfId="2664"/>
    <cellStyle name="检查单元格 2 4" xfId="2665"/>
    <cellStyle name="检查单元格 2 4 2 2" xfId="2666"/>
    <cellStyle name="检查单元格 2 4 3" xfId="2667"/>
    <cellStyle name="注释 6 2" xfId="2668"/>
    <cellStyle name="检查单元格 2 4 3 2" xfId="2669"/>
    <cellStyle name="检查单元格 2 5" xfId="2670"/>
    <cellStyle name="检查单元格 2 5 2" xfId="2671"/>
    <cellStyle name="检查单元格 2 6" xfId="2672"/>
    <cellStyle name="检查单元格 2 6 2" xfId="2673"/>
    <cellStyle name="检查单元格 2 7" xfId="2674"/>
    <cellStyle name="检查单元格 2 8" xfId="2675"/>
    <cellStyle name="检查单元格 3" xfId="2676"/>
    <cellStyle name="强调文字颜色 5 3 2 3 2" xfId="2677"/>
    <cellStyle name="检查单元格 3 2" xfId="2678"/>
    <cellStyle name="检查单元格 3 3 2" xfId="2679"/>
    <cellStyle name="检查单元格 3 4" xfId="2680"/>
    <cellStyle name="检查单元格 3 5" xfId="2681"/>
    <cellStyle name="检查单元格 3 5 2" xfId="2682"/>
    <cellStyle name="检查单元格 3 6" xfId="2683"/>
    <cellStyle name="检查单元格 4" xfId="2684"/>
    <cellStyle name="小数 2" xfId="2685"/>
    <cellStyle name="检查单元格 4 2" xfId="2686"/>
    <cellStyle name="小数 2 2" xfId="2687"/>
    <cellStyle name="检查单元格 5" xfId="2688"/>
    <cellStyle name="小数 3" xfId="2689"/>
    <cellStyle name="检查单元格 5 2" xfId="2690"/>
    <cellStyle name="小数 3 2" xfId="2691"/>
    <cellStyle name="检查单元格 6" xfId="2692"/>
    <cellStyle name="小数 4" xfId="2693"/>
    <cellStyle name="检查单元格 6 2" xfId="2694"/>
    <cellStyle name="小数 4 2" xfId="2695"/>
    <cellStyle name="检查单元格 7" xfId="2696"/>
    <cellStyle name="输出 3 2 2" xfId="2697"/>
    <cellStyle name="小数 5" xfId="2698"/>
    <cellStyle name="检查单元格 8" xfId="2699"/>
    <cellStyle name="输出 3 2 3" xfId="2700"/>
    <cellStyle name="小数 6" xfId="2701"/>
    <cellStyle name="解释性文本 2 3" xfId="2702"/>
    <cellStyle name="链接单元格 3 2 2 2" xfId="2703"/>
    <cellStyle name="解释性文本 2 3 2 2 2" xfId="2704"/>
    <cellStyle name="解释性文本 2 3 2 3" xfId="2705"/>
    <cellStyle name="解释性文本 2 3 2 3 2" xfId="2706"/>
    <cellStyle name="解释性文本 2 3 3 2" xfId="2707"/>
    <cellStyle name="解释性文本 2 4" xfId="2708"/>
    <cellStyle name="解释性文本 2 4 2" xfId="2709"/>
    <cellStyle name="解释性文本 2 4 2 2" xfId="2710"/>
    <cellStyle name="解释性文本 2 4 3" xfId="2711"/>
    <cellStyle name="解释性文本 2 4 3 2" xfId="2712"/>
    <cellStyle name="解释性文本 3 2" xfId="2713"/>
    <cellStyle name="解释性文本 3 3" xfId="2714"/>
    <cellStyle name="链接单元格 3 2 3 2" xfId="2715"/>
    <cellStyle name="解释性文本 3 4" xfId="2716"/>
    <cellStyle name="解释性文本 3 4 2" xfId="2717"/>
    <cellStyle name="小数 2 3 4" xfId="2718"/>
    <cellStyle name="解释性文本 4" xfId="2719"/>
    <cellStyle name="解释性文本 4 2" xfId="2720"/>
    <cellStyle name="警告文本 2 2" xfId="2721"/>
    <cellStyle name="警告文本 2 2 4 2" xfId="2722"/>
    <cellStyle name="强调文字颜色 5 3 2 2" xfId="2723"/>
    <cellStyle name="警告文本 2 2 5" xfId="2724"/>
    <cellStyle name="强调文字颜色 5 3 3" xfId="2725"/>
    <cellStyle name="警告文本 2 3" xfId="2726"/>
    <cellStyle name="警告文本 2 3 2 2 2" xfId="2727"/>
    <cellStyle name="警告文本 2 3 2 3" xfId="2728"/>
    <cellStyle name="警告文本 2 3 2 3 2" xfId="2729"/>
    <cellStyle name="警告文本 2 3 2 4" xfId="2730"/>
    <cellStyle name="警告文本 2 3 5 2" xfId="2731"/>
    <cellStyle name="警告文本 2 3 6" xfId="2732"/>
    <cellStyle name="警告文本 2 4 3 2" xfId="2733"/>
    <cellStyle name="输入 2 4" xfId="2734"/>
    <cellStyle name="警告文本 2 4 4" xfId="2735"/>
    <cellStyle name="强调文字颜色 5 5 2" xfId="2736"/>
    <cellStyle name="警告文本 2 8" xfId="2737"/>
    <cellStyle name="警告文本 3" xfId="2738"/>
    <cellStyle name="警告文本 3 2" xfId="2739"/>
    <cellStyle name="警告文本 3 2 4" xfId="2740"/>
    <cellStyle name="强调文字颜色 6 3 2" xfId="2741"/>
    <cellStyle name="警告文本 3 3" xfId="2742"/>
    <cellStyle name="警告文本 3 3 2" xfId="2743"/>
    <cellStyle name="警告文本 3 4" xfId="2744"/>
    <cellStyle name="警告文本 3 4 2" xfId="2745"/>
    <cellStyle name="链接单元格 3 2 4" xfId="2746"/>
    <cellStyle name="警告文本 3 5 2" xfId="2747"/>
    <cellStyle name="警告文本 3 6" xfId="2748"/>
    <cellStyle name="警告文本 4 2" xfId="2749"/>
    <cellStyle name="警告文本 5" xfId="2750"/>
    <cellStyle name="强调文字颜色 5 2 4 2 2" xfId="2751"/>
    <cellStyle name="警告文本 5 2" xfId="2752"/>
    <cellStyle name="警告文本 6" xfId="2753"/>
    <cellStyle name="警告文本 6 2" xfId="2754"/>
    <cellStyle name="警告文本 7" xfId="2755"/>
    <cellStyle name="警告文本 8" xfId="2756"/>
    <cellStyle name="链接单元格 2 2" xfId="2757"/>
    <cellStyle name="链接单元格 2 2 2" xfId="2758"/>
    <cellStyle name="链接单元格 2 2 2 2" xfId="2759"/>
    <cellStyle name="链接单元格 2 3" xfId="2760"/>
    <cellStyle name="链接单元格 2 3 2 2" xfId="2761"/>
    <cellStyle name="链接单元格 2 3 2 2 2" xfId="2762"/>
    <cellStyle name="链接单元格 2 3 3 2" xfId="2763"/>
    <cellStyle name="链接单元格 2 3 6" xfId="2764"/>
    <cellStyle name="强调文字颜色 5 6 2" xfId="2765"/>
    <cellStyle name="链接单元格 2 4" xfId="2766"/>
    <cellStyle name="链接单元格 2 5" xfId="2767"/>
    <cellStyle name="链接单元格 2 7" xfId="2768"/>
    <cellStyle name="链接单元格 2 8" xfId="2769"/>
    <cellStyle name="链接单元格 3" xfId="2770"/>
    <cellStyle name="链接单元格 3 2" xfId="2771"/>
    <cellStyle name="链接单元格 3 2 2" xfId="2772"/>
    <cellStyle name="链接单元格 3 3" xfId="2773"/>
    <cellStyle name="链接单元格 3 3 2" xfId="2774"/>
    <cellStyle name="链接单元格 3 4" xfId="2775"/>
    <cellStyle name="链接单元格 3 4 2" xfId="2776"/>
    <cellStyle name="链接单元格 3 5" xfId="2777"/>
    <cellStyle name="链接单元格 4" xfId="2778"/>
    <cellStyle name="链接单元格 4 2" xfId="2779"/>
    <cellStyle name="链接单元格 5" xfId="2780"/>
    <cellStyle name="链接单元格 5 2" xfId="2781"/>
    <cellStyle name="链接单元格 6" xfId="2782"/>
    <cellStyle name="霓付_95" xfId="2783"/>
    <cellStyle name="烹拳_95" xfId="2784"/>
    <cellStyle name="千位[0]_，" xfId="2785"/>
    <cellStyle name="千位_，" xfId="2786"/>
    <cellStyle name="小数 3 3 2" xfId="2787"/>
    <cellStyle name="千位分隔_2016年人大预算表（一般公共预算表1-9）20151201" xfId="2788"/>
    <cellStyle name="钎霖_4岿角利" xfId="2789"/>
    <cellStyle name="强调文字颜色 1 2 2 2" xfId="2790"/>
    <cellStyle name="小数 3 6" xfId="2791"/>
    <cellStyle name="强调文字颜色 1 2 2 2 2" xfId="2792"/>
    <cellStyle name="强调文字颜色 1 2 2 3" xfId="2793"/>
    <cellStyle name="强调文字颜色 1 2 2 3 2" xfId="2794"/>
    <cellStyle name="强调文字颜色 1 2 2 4 2" xfId="2795"/>
    <cellStyle name="强调文字颜色 1 2 2 5" xfId="2796"/>
    <cellStyle name="强调文字颜色 1 2 3" xfId="2797"/>
    <cellStyle name="强调文字颜色 1 2 3 2" xfId="2798"/>
    <cellStyle name="强调文字颜色 1 2 3 2 2 2" xfId="2799"/>
    <cellStyle name="强调文字颜色 1 2 3 2 3" xfId="2800"/>
    <cellStyle name="强调文字颜色 1 2 3 2 3 2" xfId="2801"/>
    <cellStyle name="强调文字颜色 1 2 3 3" xfId="2802"/>
    <cellStyle name="强调文字颜色 1 2 3 3 2" xfId="2803"/>
    <cellStyle name="强调文字颜色 1 2 3 4 2" xfId="2804"/>
    <cellStyle name="强调文字颜色 1 2 3 5" xfId="2805"/>
    <cellStyle name="强调文字颜色 1 2 3 5 2" xfId="2806"/>
    <cellStyle name="强调文字颜色 1 2 3 6" xfId="2807"/>
    <cellStyle name="强调文字颜色 1 2 4" xfId="2808"/>
    <cellStyle name="强调文字颜色 1 2 4 2" xfId="2809"/>
    <cellStyle name="强调文字颜色 2 2 5" xfId="2810"/>
    <cellStyle name="强调文字颜色 1 2 4 3" xfId="2811"/>
    <cellStyle name="强调文字颜色 2 2 6" xfId="2812"/>
    <cellStyle name="强调文字颜色 1 2 4 4" xfId="2813"/>
    <cellStyle name="强调文字颜色 2 2 7" xfId="2814"/>
    <cellStyle name="强调文字颜色 1 2 5" xfId="2815"/>
    <cellStyle name="强调文字颜色 1 2 6" xfId="2816"/>
    <cellStyle name="强调文字颜色 1 2 6 2" xfId="2817"/>
    <cellStyle name="强调文字颜色 1 2 7 2" xfId="2818"/>
    <cellStyle name="强调文字颜色 1 2 8" xfId="2819"/>
    <cellStyle name="强调文字颜色 1 3 2 2 2" xfId="2820"/>
    <cellStyle name="强调文字颜色 1 3 2 3" xfId="2821"/>
    <cellStyle name="强调文字颜色 1 3 2 4" xfId="2822"/>
    <cellStyle name="强调文字颜色 1 3 3" xfId="2823"/>
    <cellStyle name="强调文字颜色 1 3 3 2" xfId="2824"/>
    <cellStyle name="强调文字颜色 1 4 2" xfId="2825"/>
    <cellStyle name="强调文字颜色 1 8" xfId="2826"/>
    <cellStyle name="强调文字颜色 2 2 2" xfId="2827"/>
    <cellStyle name="强调文字颜色 2 2 3" xfId="2828"/>
    <cellStyle name="强调文字颜色 2 2 4" xfId="2829"/>
    <cellStyle name="强调文字颜色 2 2 8" xfId="2830"/>
    <cellStyle name="强调文字颜色 2 3" xfId="2831"/>
    <cellStyle name="强调文字颜色 2 3 2 2 2" xfId="2832"/>
    <cellStyle name="输入 2 2" xfId="2833"/>
    <cellStyle name="强调文字颜色 2 3 2 3 2" xfId="2834"/>
    <cellStyle name="输入 3 2" xfId="2835"/>
    <cellStyle name="强调文字颜色 2 3 2 4" xfId="2836"/>
    <cellStyle name="输入 4" xfId="2837"/>
    <cellStyle name="强调文字颜色 2 4" xfId="2838"/>
    <cellStyle name="强调文字颜色 2 4 2" xfId="2839"/>
    <cellStyle name="强调文字颜色 2 5 2" xfId="2840"/>
    <cellStyle name="强调文字颜色 2 6 2" xfId="2841"/>
    <cellStyle name="强调文字颜色 2 7" xfId="2842"/>
    <cellStyle name="强调文字颜色 2 8" xfId="2843"/>
    <cellStyle name="强调文字颜色 3 2 2" xfId="2844"/>
    <cellStyle name="强调文字颜色 3 2 2 2" xfId="2845"/>
    <cellStyle name="强调文字颜色 3 2 2 2 2" xfId="2846"/>
    <cellStyle name="强调文字颜色 3 2 2 3 2" xfId="2847"/>
    <cellStyle name="强调文字颜色 3 2 2 4 2" xfId="2848"/>
    <cellStyle name="强调文字颜色 3 2 2 5" xfId="2849"/>
    <cellStyle name="强调文字颜色 4 2 2 2 2" xfId="2850"/>
    <cellStyle name="强调文字颜色 3 2 3 2" xfId="2851"/>
    <cellStyle name="强调文字颜色 3 2 3 2 2" xfId="2852"/>
    <cellStyle name="强调文字颜色 3 2 4" xfId="2853"/>
    <cellStyle name="强调文字颜色 3 2 4 2" xfId="2854"/>
    <cellStyle name="强调文字颜色 3 2 4 2 2" xfId="2855"/>
    <cellStyle name="强调文字颜色 3 2 5 2" xfId="2856"/>
    <cellStyle name="强调文字颜色 3 3" xfId="2857"/>
    <cellStyle name="强调文字颜色 3 3 2" xfId="2858"/>
    <cellStyle name="强调文字颜色 3 3 2 2" xfId="2859"/>
    <cellStyle name="强调文字颜色 3 3 2 2 2" xfId="2860"/>
    <cellStyle name="强调文字颜色 3 3 2 3" xfId="2861"/>
    <cellStyle name="强调文字颜色 3 3 2 3 2" xfId="2862"/>
    <cellStyle name="强调文字颜色 3 3 2 4" xfId="2863"/>
    <cellStyle name="强调文字颜色 3 4" xfId="2864"/>
    <cellStyle name="强调文字颜色 3 7" xfId="2865"/>
    <cellStyle name="强调文字颜色 3 8" xfId="2866"/>
    <cellStyle name="强调文字颜色 4 2 2 2" xfId="2867"/>
    <cellStyle name="强调文字颜色 4 2 2 3" xfId="2868"/>
    <cellStyle name="强调文字颜色 4 2 2 5" xfId="2869"/>
    <cellStyle name="强调文字颜色 4 3 2 2 2" xfId="2870"/>
    <cellStyle name="强调文字颜色 4 2 3" xfId="2871"/>
    <cellStyle name="强调文字颜色 4 2 3 2" xfId="2872"/>
    <cellStyle name="强调文字颜色 4 2 3 2 2" xfId="2873"/>
    <cellStyle name="强调文字颜色 4 2 3 2 2 2" xfId="2874"/>
    <cellStyle name="强调文字颜色 4 2 3 2 3 2" xfId="2875"/>
    <cellStyle name="强调文字颜色 4 2 3 2 4" xfId="2876"/>
    <cellStyle name="强调文字颜色 4 2 3 3" xfId="2877"/>
    <cellStyle name="强调文字颜色 4 2 3 5" xfId="2878"/>
    <cellStyle name="强调文字颜色 4 3 2 3 2" xfId="2879"/>
    <cellStyle name="强调文字颜色 4 2 3 5 2" xfId="2880"/>
    <cellStyle name="强调文字颜色 4 2 3 6" xfId="2881"/>
    <cellStyle name="小数 2 3 2 2" xfId="2882"/>
    <cellStyle name="强调文字颜色 4 2 4" xfId="2883"/>
    <cellStyle name="强调文字颜色 4 2 4 2" xfId="2884"/>
    <cellStyle name="强调文字颜色 4 2 4 2 2" xfId="2885"/>
    <cellStyle name="强调文字颜色 4 2 4 3" xfId="2886"/>
    <cellStyle name="强调文字颜色 4 3" xfId="2887"/>
    <cellStyle name="强调文字颜色 4 3 2" xfId="2888"/>
    <cellStyle name="强调文字颜色 4 3 2 3" xfId="2889"/>
    <cellStyle name="强调文字颜色 4 3 5 2" xfId="2890"/>
    <cellStyle name="强调文字颜色 4 3 6" xfId="2891"/>
    <cellStyle name="强调文字颜色 4 4" xfId="2892"/>
    <cellStyle name="强调文字颜色 4 5 2" xfId="2893"/>
    <cellStyle name="强调文字颜色 4 6" xfId="2894"/>
    <cellStyle name="强调文字颜色 4 7" xfId="2895"/>
    <cellStyle name="强调文字颜色 4 8" xfId="2896"/>
    <cellStyle name="强调文字颜色 5 2" xfId="2897"/>
    <cellStyle name="强调文字颜色 5 2 2 2" xfId="2898"/>
    <cellStyle name="强调文字颜色 5 2 2 3" xfId="2899"/>
    <cellStyle name="强调文字颜色 5 2 2 3 2" xfId="2900"/>
    <cellStyle name="强调文字颜色 5 2 2 4" xfId="2901"/>
    <cellStyle name="强调文字颜色 5 2 2 5" xfId="2902"/>
    <cellStyle name="强调文字颜色 5 2 3 2" xfId="2903"/>
    <cellStyle name="强调文字颜色 5 2 3 2 2" xfId="2904"/>
    <cellStyle name="强调文字颜色 5 2 3 2 2 2" xfId="2905"/>
    <cellStyle name="强调文字颜色 5 2 3 2 3" xfId="2906"/>
    <cellStyle name="强调文字颜色 5 2 3 2 3 2" xfId="2907"/>
    <cellStyle name="强调文字颜色 5 2 3 2 4" xfId="2908"/>
    <cellStyle name="强调文字颜色 5 2 3 3" xfId="2909"/>
    <cellStyle name="强调文字颜色 5 2 3 3 2" xfId="2910"/>
    <cellStyle name="强调文字颜色 5 2 3 4" xfId="2911"/>
    <cellStyle name="强调文字颜色 5 2 3 4 2" xfId="2912"/>
    <cellStyle name="强调文字颜色 5 2 3 5" xfId="2913"/>
    <cellStyle name="强调文字颜色 5 2 3 6" xfId="2914"/>
    <cellStyle name="强调文字颜色 5 2 4" xfId="2915"/>
    <cellStyle name="强调文字颜色 5 2 4 2" xfId="2916"/>
    <cellStyle name="强调文字颜色 5 2 4 3" xfId="2917"/>
    <cellStyle name="强调文字颜色 5 2 4 3 2" xfId="2918"/>
    <cellStyle name="强调文字颜色 5 2 4 4" xfId="2919"/>
    <cellStyle name="强调文字颜色 5 2 6" xfId="2920"/>
    <cellStyle name="强调文字颜色 5 2 6 2" xfId="2921"/>
    <cellStyle name="输入 2 3 3" xfId="2922"/>
    <cellStyle name="强调文字颜色 5 2 7" xfId="2923"/>
    <cellStyle name="强调文字颜色 5 2 7 2" xfId="2924"/>
    <cellStyle name="输入 2 4 3" xfId="2925"/>
    <cellStyle name="强调文字颜色 5 2 8" xfId="2926"/>
    <cellStyle name="强调文字颜色 5 3" xfId="2927"/>
    <cellStyle name="强调文字颜色 5 3 2 2 2" xfId="2928"/>
    <cellStyle name="强调文字颜色 5 3 2 3" xfId="2929"/>
    <cellStyle name="强调文字颜色 5 3 3 2" xfId="2930"/>
    <cellStyle name="强调文字颜色 5 3 4" xfId="2931"/>
    <cellStyle name="强调文字颜色 5 3 4 2" xfId="2932"/>
    <cellStyle name="强调文字颜色 5 3 5 2" xfId="2933"/>
    <cellStyle name="输入 3 2 3" xfId="2934"/>
    <cellStyle name="强调文字颜色 5 3 6" xfId="2935"/>
    <cellStyle name="强调文字颜色 5 4" xfId="2936"/>
    <cellStyle name="强调文字颜色 5 5" xfId="2937"/>
    <cellStyle name="强调文字颜色 5 6" xfId="2938"/>
    <cellStyle name="强调文字颜色 5 7" xfId="2939"/>
    <cellStyle name="强调文字颜色 5 8" xfId="2940"/>
    <cellStyle name="强调文字颜色 6 2" xfId="2941"/>
    <cellStyle name="小数 2 4 2 2" xfId="2942"/>
    <cellStyle name="强调文字颜色 6 2 2" xfId="2943"/>
    <cellStyle name="强调文字颜色 6 2 2 2 2" xfId="2944"/>
    <cellStyle name="强调文字颜色 6 2 2 3" xfId="2945"/>
    <cellStyle name="强调文字颜色 6 2 2 3 2" xfId="2946"/>
    <cellStyle name="数字 2 3" xfId="2947"/>
    <cellStyle name="强调文字颜色 6 2 2 4" xfId="2948"/>
    <cellStyle name="强调文字颜色 6 2 2 4 2" xfId="2949"/>
    <cellStyle name="数字 3 3" xfId="2950"/>
    <cellStyle name="注释 2 3 6" xfId="2951"/>
    <cellStyle name="强调文字颜色 6 2 2 5" xfId="2952"/>
    <cellStyle name="强调文字颜色 6 2 3" xfId="2953"/>
    <cellStyle name="强调文字颜色 6 2 3 2" xfId="2954"/>
    <cellStyle name="强调文字颜色 6 2 3 2 2 2" xfId="2955"/>
    <cellStyle name="强调文字颜色 6 2 3 2 3 2" xfId="2956"/>
    <cellStyle name="强调文字颜色 6 2 3 2 4" xfId="2957"/>
    <cellStyle name="强调文字颜色 6 2 3 3" xfId="2958"/>
    <cellStyle name="强调文字颜色 6 2 3 3 2" xfId="2959"/>
    <cellStyle name="强调文字颜色 6 2 3 4" xfId="2960"/>
    <cellStyle name="强调文字颜色 6 2 3 4 2" xfId="2961"/>
    <cellStyle name="强调文字颜色 6 2 3 5" xfId="2962"/>
    <cellStyle name="强调文字颜色 6 2 3 5 2" xfId="2963"/>
    <cellStyle name="强调文字颜色 6 2 3 6" xfId="2964"/>
    <cellStyle name="强调文字颜色 6 2 4" xfId="2965"/>
    <cellStyle name="适中 2 2 4 2" xfId="2966"/>
    <cellStyle name="强调文字颜色 6 2 4 3 2" xfId="2967"/>
    <cellStyle name="强调文字颜色 6 2 4 4" xfId="2968"/>
    <cellStyle name="强调文字颜色 6 2 5" xfId="2969"/>
    <cellStyle name="强调文字颜色 6 2 5 2" xfId="2970"/>
    <cellStyle name="强调文字颜色 6 2 6" xfId="2971"/>
    <cellStyle name="强调文字颜色 6 2 6 2" xfId="2972"/>
    <cellStyle name="强调文字颜色 6 2 7" xfId="2973"/>
    <cellStyle name="强调文字颜色 6 2 7 2" xfId="2974"/>
    <cellStyle name="强调文字颜色 6 2 8" xfId="2975"/>
    <cellStyle name="强调文字颜色 6 3" xfId="2976"/>
    <cellStyle name="强调文字颜色 6 3 2 2" xfId="2977"/>
    <cellStyle name="强调文字颜色 6 3 2 2 2" xfId="2978"/>
    <cellStyle name="强调文字颜色 6 3 2 3" xfId="2979"/>
    <cellStyle name="强调文字颜色 6 3 3" xfId="2980"/>
    <cellStyle name="强调文字颜色 6 3 3 2" xfId="2981"/>
    <cellStyle name="强调文字颜色 6 3 4" xfId="2982"/>
    <cellStyle name="强调文字颜色 6 3 4 2" xfId="2983"/>
    <cellStyle name="强调文字颜色 6 3 5" xfId="2984"/>
    <cellStyle name="强调文字颜色 6 3 5 2" xfId="2985"/>
    <cellStyle name="强调文字颜色 6 4" xfId="2986"/>
    <cellStyle name="强调文字颜色 6 4 2" xfId="2987"/>
    <cellStyle name="强调文字颜色 6 5" xfId="2988"/>
    <cellStyle name="强调文字颜色 6 5 2" xfId="2989"/>
    <cellStyle name="强调文字颜色 6 6" xfId="2990"/>
    <cellStyle name="强调文字颜色 6 6 2" xfId="2991"/>
    <cellStyle name="强调文字颜色 6 7" xfId="2992"/>
    <cellStyle name="强调文字颜色 6 8" xfId="2993"/>
    <cellStyle name="适中 2 2 2" xfId="2994"/>
    <cellStyle name="适中 2 2 2 2" xfId="2995"/>
    <cellStyle name="适中 2 2 3" xfId="2996"/>
    <cellStyle name="适中 2 2 3 2" xfId="2997"/>
    <cellStyle name="适中 2 2 4" xfId="2998"/>
    <cellStyle name="适中 2 2 5" xfId="2999"/>
    <cellStyle name="适中 2 3 2" xfId="3000"/>
    <cellStyle name="适中 2 3 2 2" xfId="3001"/>
    <cellStyle name="适中 2 3 3" xfId="3002"/>
    <cellStyle name="适中 2 3 3 2" xfId="3003"/>
    <cellStyle name="适中 2 3 4" xfId="3004"/>
    <cellStyle name="适中 2 3 4 2" xfId="3005"/>
    <cellStyle name="适中 2 3 5" xfId="3006"/>
    <cellStyle name="适中 2 3 5 2" xfId="3007"/>
    <cellStyle name="适中 2 3 6" xfId="3008"/>
    <cellStyle name="适中 2 4 2 2" xfId="3009"/>
    <cellStyle name="适中 2 4 3" xfId="3010"/>
    <cellStyle name="适中 2 4 3 2" xfId="3011"/>
    <cellStyle name="适中 2 4 4" xfId="3012"/>
    <cellStyle name="适中 2 5" xfId="3013"/>
    <cellStyle name="适中 2 5 2" xfId="3014"/>
    <cellStyle name="适中 2 6" xfId="3015"/>
    <cellStyle name="适中 2 7" xfId="3016"/>
    <cellStyle name="适中 2 7 2" xfId="3017"/>
    <cellStyle name="适中 2 8" xfId="3018"/>
    <cellStyle name="适中 3 2 2" xfId="3019"/>
    <cellStyle name="适中 3 2 2 2" xfId="3020"/>
    <cellStyle name="适中 3 2 3" xfId="3021"/>
    <cellStyle name="适中 3 2 3 2" xfId="3022"/>
    <cellStyle name="适中 3 2 4" xfId="3023"/>
    <cellStyle name="适中 3 3 2" xfId="3024"/>
    <cellStyle name="适中 3 4 2" xfId="3025"/>
    <cellStyle name="适中 3 5" xfId="3026"/>
    <cellStyle name="适中 3 5 2" xfId="3027"/>
    <cellStyle name="适中 3 6" xfId="3028"/>
    <cellStyle name="适中 4 2" xfId="3029"/>
    <cellStyle name="输出 2" xfId="3030"/>
    <cellStyle name="输出 2 2" xfId="3031"/>
    <cellStyle name="输出 2 2 2" xfId="3032"/>
    <cellStyle name="输出 2 2 2 2" xfId="3033"/>
    <cellStyle name="输出 2 2 3" xfId="3034"/>
    <cellStyle name="输出 2 2 4" xfId="3035"/>
    <cellStyle name="输出 2 2 5" xfId="3036"/>
    <cellStyle name="输出 2 3 2" xfId="3037"/>
    <cellStyle name="输出 2 3 2 2" xfId="3038"/>
    <cellStyle name="输出 2 3 2 3" xfId="3039"/>
    <cellStyle name="输出 2 3 2 3 2" xfId="3040"/>
    <cellStyle name="输出 2 3 3 2" xfId="3041"/>
    <cellStyle name="输出 2 5" xfId="3042"/>
    <cellStyle name="输出 2 5 2" xfId="3043"/>
    <cellStyle name="输出 2 6" xfId="3044"/>
    <cellStyle name="输出 2 6 2" xfId="3045"/>
    <cellStyle name="输出 2 7" xfId="3046"/>
    <cellStyle name="输出 2 7 2" xfId="3047"/>
    <cellStyle name="输出 2 8" xfId="3048"/>
    <cellStyle name="输出 3" xfId="3049"/>
    <cellStyle name="输出 3 2" xfId="3050"/>
    <cellStyle name="小数 2 3 2 4" xfId="3051"/>
    <cellStyle name="输出 3 2 2 2" xfId="3052"/>
    <cellStyle name="小数 5 2" xfId="3053"/>
    <cellStyle name="输出 3 2 3 2" xfId="3054"/>
    <cellStyle name="小数 6 2" xfId="3055"/>
    <cellStyle name="输出 3 2 4" xfId="3056"/>
    <cellStyle name="小数 7" xfId="3057"/>
    <cellStyle name="输出 3 3 2" xfId="3058"/>
    <cellStyle name="输出 3 4" xfId="3059"/>
    <cellStyle name="输出 3 4 2" xfId="3060"/>
    <cellStyle name="输出 3 5" xfId="3061"/>
    <cellStyle name="输出 3 5 2" xfId="3062"/>
    <cellStyle name="输出 3 6" xfId="3063"/>
    <cellStyle name="输出 5" xfId="3064"/>
    <cellStyle name="输出 5 2" xfId="3065"/>
    <cellStyle name="输入 2 2 2" xfId="3066"/>
    <cellStyle name="输入 2 2 2 2" xfId="3067"/>
    <cellStyle name="输入 2 2 3 2" xfId="3068"/>
    <cellStyle name="输入 2 2 4" xfId="3069"/>
    <cellStyle name="输入 2 2 4 2" xfId="3070"/>
    <cellStyle name="输入 2 2 5" xfId="3071"/>
    <cellStyle name="输入 2 3" xfId="3072"/>
    <cellStyle name="输入 2 3 2" xfId="3073"/>
    <cellStyle name="输入 2 3 2 2 2" xfId="3074"/>
    <cellStyle name="输入 2 3 3 2" xfId="3075"/>
    <cellStyle name="输入 2 3 4" xfId="3076"/>
    <cellStyle name="输入 2 3 4 2" xfId="3077"/>
    <cellStyle name="输入 2 3 5" xfId="3078"/>
    <cellStyle name="输入 2 3 5 2" xfId="3079"/>
    <cellStyle name="输入 2 3 6" xfId="3080"/>
    <cellStyle name="输入 2 4 2" xfId="3081"/>
    <cellStyle name="输入 2 4 2 2" xfId="3082"/>
    <cellStyle name="输入 2 4 3 2" xfId="3083"/>
    <cellStyle name="输入 2 4 4" xfId="3084"/>
    <cellStyle name="输入 2 5" xfId="3085"/>
    <cellStyle name="输入 2 5 2" xfId="3086"/>
    <cellStyle name="输入 2 6" xfId="3087"/>
    <cellStyle name="输入 2 6 2" xfId="3088"/>
    <cellStyle name="输入 2 7" xfId="3089"/>
    <cellStyle name="输入 2 8" xfId="3090"/>
    <cellStyle name="输入 3 2 2" xfId="3091"/>
    <cellStyle name="输入 3 2 2 2" xfId="3092"/>
    <cellStyle name="输入 3 2 3 2" xfId="3093"/>
    <cellStyle name="输入 3 3" xfId="3094"/>
    <cellStyle name="输入 3 3 2" xfId="3095"/>
    <cellStyle name="输入 3 4" xfId="3096"/>
    <cellStyle name="输入 3 4 2" xfId="3097"/>
    <cellStyle name="输入 3 5" xfId="3098"/>
    <cellStyle name="输入 3 5 2" xfId="3099"/>
    <cellStyle name="输入 3 6" xfId="3100"/>
    <cellStyle name="输入 4 2" xfId="3101"/>
    <cellStyle name="输入 5" xfId="3102"/>
    <cellStyle name="输入 5 2" xfId="3103"/>
    <cellStyle name="输入 7" xfId="3104"/>
    <cellStyle name="数字 2 2 2" xfId="3105"/>
    <cellStyle name="数字 2 2 3" xfId="3106"/>
    <cellStyle name="数字 2 2 4" xfId="3107"/>
    <cellStyle name="数字 2 3 2" xfId="3108"/>
    <cellStyle name="数字 2 3 2 3 2" xfId="3109"/>
    <cellStyle name="数字 2 3 4" xfId="3110"/>
    <cellStyle name="数字 2 3 4 2" xfId="3111"/>
    <cellStyle name="数字 2 3 5" xfId="3112"/>
    <cellStyle name="数字 2 3 5 2" xfId="3113"/>
    <cellStyle name="数字 2 3 6" xfId="3114"/>
    <cellStyle name="数字 2 4 2" xfId="3115"/>
    <cellStyle name="数字 2 4 2 2" xfId="3116"/>
    <cellStyle name="数字 2 4 4" xfId="3117"/>
    <cellStyle name="数字 2 5" xfId="3118"/>
    <cellStyle name="数字 2 5 2" xfId="3119"/>
    <cellStyle name="数字 2 6 2" xfId="3120"/>
    <cellStyle name="数字 2 7" xfId="3121"/>
    <cellStyle name="数字 2 7 2" xfId="3122"/>
    <cellStyle name="数字 2 8" xfId="3123"/>
    <cellStyle name="数字 3 3 2" xfId="3124"/>
    <cellStyle name="数字 3 4" xfId="3125"/>
    <cellStyle name="数字 3 4 2" xfId="3126"/>
    <cellStyle name="数字 3 5" xfId="3127"/>
    <cellStyle name="数字 3 5 2" xfId="3128"/>
    <cellStyle name="数字 3 6" xfId="3129"/>
    <cellStyle name="数字 4 2" xfId="3130"/>
    <cellStyle name="数字 5" xfId="3131"/>
    <cellStyle name="数字 6" xfId="3132"/>
    <cellStyle name="数字 6 2" xfId="3133"/>
    <cellStyle name="数字 7" xfId="3134"/>
    <cellStyle name="未定义" xfId="3135"/>
    <cellStyle name="小数" xfId="3136"/>
    <cellStyle name="小数 2 3" xfId="3137"/>
    <cellStyle name="小数 2 3 2" xfId="3138"/>
    <cellStyle name="小数 2 3 2 2 2" xfId="3139"/>
    <cellStyle name="小数 2 3 2 3" xfId="3140"/>
    <cellStyle name="小数 2 3 2 3 2" xfId="3141"/>
    <cellStyle name="小数 2 3 3" xfId="3142"/>
    <cellStyle name="小数 2 3 3 2" xfId="3143"/>
    <cellStyle name="小数 2 3 4 2" xfId="3144"/>
    <cellStyle name="小数 2 3 5" xfId="3145"/>
    <cellStyle name="小数 2 4" xfId="3146"/>
    <cellStyle name="小数 2 4 3" xfId="3147"/>
    <cellStyle name="小数 2 4 3 2" xfId="3148"/>
    <cellStyle name="小数 2 5" xfId="3149"/>
    <cellStyle name="小数 2 5 2" xfId="3150"/>
    <cellStyle name="小数 2 6" xfId="3151"/>
    <cellStyle name="小数 2 6 2" xfId="3152"/>
    <cellStyle name="小数 2 7" xfId="3153"/>
    <cellStyle name="小数 2 7 2" xfId="3154"/>
    <cellStyle name="小数 2 8" xfId="3155"/>
    <cellStyle name="小数 3 2 2" xfId="3156"/>
    <cellStyle name="小数 3 2 2 2" xfId="3157"/>
    <cellStyle name="小数 3 2 3 2" xfId="3158"/>
    <cellStyle name="小数 3 2 4" xfId="3159"/>
    <cellStyle name="小数 3 3" xfId="3160"/>
    <cellStyle name="小数 3 4" xfId="3161"/>
    <cellStyle name="小数 3 5" xfId="3162"/>
    <cellStyle name="小数 3 5 2" xfId="3163"/>
    <cellStyle name="注释 2 2 2 2" xfId="3164"/>
    <cellStyle name="注释 2 2 3" xfId="3165"/>
    <cellStyle name="注释 2 2 3 2" xfId="3166"/>
    <cellStyle name="注释 2 2 4" xfId="3167"/>
    <cellStyle name="注释 2 2 4 2" xfId="3168"/>
    <cellStyle name="注释 2 3 2 2" xfId="3169"/>
    <cellStyle name="注释 2 3 2 2 2" xfId="3170"/>
    <cellStyle name="注释 2 3 2 3" xfId="3171"/>
    <cellStyle name="注释 2 3 2 3 2" xfId="3172"/>
    <cellStyle name="注释 2 3 2 4" xfId="3173"/>
    <cellStyle name="注释 2 3 3" xfId="3174"/>
    <cellStyle name="注释 2 3 3 2" xfId="3175"/>
    <cellStyle name="注释 2 3 4" xfId="3176"/>
    <cellStyle name="注释 2 3 4 2" xfId="3177"/>
    <cellStyle name="注释 2 4 2" xfId="3178"/>
    <cellStyle name="注释 2 4 3" xfId="3179"/>
    <cellStyle name="注释 2 4 3 2" xfId="3180"/>
    <cellStyle name="注释 2 4 4" xfId="3181"/>
    <cellStyle name="注释 2 5" xfId="3182"/>
    <cellStyle name="注释 2 5 2" xfId="3183"/>
    <cellStyle name="注释 2 6" xfId="3184"/>
    <cellStyle name="注释 2 7" xfId="3185"/>
    <cellStyle name="注释 2 8" xfId="3186"/>
    <cellStyle name="常规_桂东县2009年地方预算表格0324" xfId="31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8.xml"/><Relationship Id="rId15" Type="http://schemas.openxmlformats.org/officeDocument/2006/relationships/externalLink" Target="externalLinks/externalLink7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9&#24180;\2018&#24180;&#20915;&#31639;&#20844;&#24320;\&#20844;&#24320;&#33258;&#26597;\&#39044;&#31639;&#25191;&#34892;&#12289;&#20915;&#31639;&#27719;&#25253;&#26448;&#26009;&#12289;&#20154;&#22823;&#20250;&#33609;&#26696;\2018&#24180;\2019&#24180;&#39044;&#31639;-----------&#21313;&#19971;&#23626;&#22235;&#27425;&#20250;&#35758;\&#20043;&#21313;&#20061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s%20and%20Settings\Administrator\&#26700;&#38754;\2018&#24180;&#20154;&#22823;&#25253;&#21578;&#38468;&#34920;\&#27719;&#24635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8&#24180;\2019&#24180;&#39044;&#31639;-----------&#21313;&#19971;&#23626;&#22235;&#27425;&#20250;&#35758;\2019&#24180;&#39044;&#31639;-----------&#21313;&#19971;&#23626;&#22235;&#27425;&#20250;&#35758;\&#39044;&#31639;&#25191;&#34892;&#12289;&#20915;&#31639;&#27719;&#25253;&#26448;&#26009;&#12289;&#20154;&#22823;&#20250;&#33609;&#26696;\2017&#24180;\2017&#24180;&#39044;&#31639;&#25191;&#34892;&#21644;2018&#24180;&#39044;&#31639;&#33609;&#26696;%20%20&#20844;&#24320;\2018&#24180;&#20154;&#22823;&#25253;&#21578;&#38468;&#34920;\http:\10.16.0.5\2007&#24180;\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9&#24180;\&#35843;&#25972;&#39044;&#31639;&#25253;&#21578;\&#26126;&#32454;&#34920;\&#24066;&#26412;&#32423;&#20844;&#20849;&#39044;&#31639;&#27719;&#24635;%20%20%20&#24066;&#26412;&#32423;&#26126;&#32454;&#34920;\&#24066;&#26412;&#32423;&#26126;&#32454;%20&#25454;&#37329;&#24211;&#34920;%20&#35843;&#25972;&#23436;&#21892;%20%201.2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843;&#25972;&#39044;&#31639;&#25253;&#21578;\&#26126;&#32454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9&#24180;\&#35843;&#25972;&#39044;&#31639;&#25253;&#21578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8&#24180;\2019&#24180;&#39044;&#31639;-----------&#21313;&#19971;&#23626;&#22235;&#27425;&#20250;&#35758;\&#20844;&#243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A1" sqref="A1"/>
    </sheetView>
  </sheetViews>
  <sheetFormatPr defaultColWidth="9" defaultRowHeight="13.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1</v>
      </c>
    </row>
    <row r="4" spans="1:2">
      <c r="A4" t="s">
        <v>3</v>
      </c>
      <c r="B4">
        <v>1</v>
      </c>
    </row>
    <row r="5" spans="1:2">
      <c r="A5" t="s">
        <v>4</v>
      </c>
      <c r="B5">
        <v>36</v>
      </c>
    </row>
    <row r="6" spans="1:2">
      <c r="A6" t="s">
        <v>5</v>
      </c>
      <c r="B6">
        <v>4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33"/>
    <pageSetUpPr fitToPage="1"/>
  </sheetPr>
  <dimension ref="A1:E81"/>
  <sheetViews>
    <sheetView showZeros="0" workbookViewId="0">
      <pane xSplit="1" ySplit="3" topLeftCell="B67" activePane="bottomRight" state="frozen"/>
      <selection/>
      <selection pane="topRight"/>
      <selection pane="bottomLeft"/>
      <selection pane="bottomRight" activeCell="H73" sqref="H73"/>
    </sheetView>
  </sheetViews>
  <sheetFormatPr defaultColWidth="9.10833333333333" defaultRowHeight="13.5" outlineLevelCol="4"/>
  <cols>
    <col min="1" max="1" width="38.775" style="1" customWidth="1"/>
    <col min="2" max="4" width="13.3333333333333" style="1" customWidth="1"/>
    <col min="5" max="216" width="9.10833333333333" style="1" customWidth="1"/>
    <col min="217" max="251" width="9.10833333333333" style="1"/>
    <col min="252" max="252" width="9" customWidth="1"/>
    <col min="253" max="16384" width="9.10833333333333" style="1"/>
  </cols>
  <sheetData>
    <row r="1" ht="26.25" customHeight="1" spans="1:4">
      <c r="A1" s="3" t="s">
        <v>6</v>
      </c>
      <c r="B1" s="3"/>
      <c r="C1" s="3"/>
      <c r="D1" s="3"/>
    </row>
    <row r="2" ht="21" customHeight="1" spans="1:4">
      <c r="A2" s="5" t="s">
        <v>7</v>
      </c>
      <c r="B2" s="91"/>
      <c r="C2" s="91"/>
      <c r="D2" s="91" t="s">
        <v>8</v>
      </c>
    </row>
    <row r="3" ht="39" customHeight="1" spans="1:4">
      <c r="A3" s="9" t="s">
        <v>9</v>
      </c>
      <c r="B3" s="9" t="s">
        <v>10</v>
      </c>
      <c r="C3" s="9" t="s">
        <v>11</v>
      </c>
      <c r="D3" s="10" t="s">
        <v>12</v>
      </c>
    </row>
    <row r="4" ht="21" customHeight="1" spans="1:4">
      <c r="A4" s="19" t="s">
        <v>13</v>
      </c>
      <c r="B4" s="92">
        <f>SUM(B5,B22)</f>
        <v>795405.14</v>
      </c>
      <c r="C4" s="92">
        <f>SUM(C5,C22)</f>
        <v>827137</v>
      </c>
      <c r="D4" s="69">
        <f t="shared" ref="D4:D37" si="0">IFERROR(C4/B4*100,"")</f>
        <v>103.989395894525</v>
      </c>
    </row>
    <row r="5" ht="21" customHeight="1" spans="1:4">
      <c r="A5" s="19" t="s">
        <v>14</v>
      </c>
      <c r="B5" s="92">
        <f>SUM(B6:B21)</f>
        <v>235456.02</v>
      </c>
      <c r="C5" s="92">
        <f>SUM(C6:C21)</f>
        <v>302345</v>
      </c>
      <c r="D5" s="69">
        <f t="shared" si="0"/>
        <v>128.40826919609</v>
      </c>
    </row>
    <row r="6" ht="21" customHeight="1" spans="1:4">
      <c r="A6" s="12" t="s">
        <v>15</v>
      </c>
      <c r="B6" s="92">
        <v>31319</v>
      </c>
      <c r="C6" s="92">
        <v>75932</v>
      </c>
      <c r="D6" s="69">
        <f t="shared" si="0"/>
        <v>242.447076854306</v>
      </c>
    </row>
    <row r="7" ht="21" customHeight="1" spans="1:4">
      <c r="A7" s="12" t="s">
        <v>16</v>
      </c>
      <c r="B7" s="92">
        <v>30412.52</v>
      </c>
      <c r="C7" s="92">
        <v>367</v>
      </c>
      <c r="D7" s="69">
        <f t="shared" si="0"/>
        <v>1.20673985582254</v>
      </c>
    </row>
    <row r="8" ht="21" customHeight="1" spans="1:4">
      <c r="A8" s="19" t="s">
        <v>17</v>
      </c>
      <c r="B8" s="92"/>
      <c r="C8" s="92">
        <v>8522</v>
      </c>
      <c r="D8" s="69" t="str">
        <f t="shared" si="0"/>
        <v/>
      </c>
    </row>
    <row r="9" ht="21" customHeight="1" spans="1:4">
      <c r="A9" s="19" t="s">
        <v>18</v>
      </c>
      <c r="B9" s="92"/>
      <c r="C9" s="92">
        <v>3114</v>
      </c>
      <c r="D9" s="69" t="str">
        <f t="shared" si="0"/>
        <v/>
      </c>
    </row>
    <row r="10" ht="21" customHeight="1" spans="1:4">
      <c r="A10" s="19" t="s">
        <v>19</v>
      </c>
      <c r="B10" s="92"/>
      <c r="C10" s="92">
        <v>1</v>
      </c>
      <c r="D10" s="69" t="str">
        <f t="shared" si="0"/>
        <v/>
      </c>
    </row>
    <row r="11" ht="21" customHeight="1" spans="1:4">
      <c r="A11" s="19" t="s">
        <v>20</v>
      </c>
      <c r="B11" s="92">
        <v>38672.44</v>
      </c>
      <c r="C11" s="92">
        <v>57729</v>
      </c>
      <c r="D11" s="69">
        <f t="shared" si="0"/>
        <v>149.276849353183</v>
      </c>
    </row>
    <row r="12" ht="21" customHeight="1" spans="1:4">
      <c r="A12" s="19" t="s">
        <v>21</v>
      </c>
      <c r="B12" s="92"/>
      <c r="C12" s="92">
        <v>1405</v>
      </c>
      <c r="D12" s="69" t="str">
        <f t="shared" si="0"/>
        <v/>
      </c>
    </row>
    <row r="13" ht="21" customHeight="1" spans="1:4">
      <c r="A13" s="19" t="s">
        <v>22</v>
      </c>
      <c r="B13" s="92">
        <v>939.160000000001</v>
      </c>
      <c r="C13" s="92">
        <v>1518</v>
      </c>
      <c r="D13" s="69">
        <f t="shared" si="0"/>
        <v>161.633800417394</v>
      </c>
    </row>
    <row r="14" ht="21" customHeight="1" spans="1:4">
      <c r="A14" s="19" t="s">
        <v>23</v>
      </c>
      <c r="B14" s="92">
        <v>3983.62</v>
      </c>
      <c r="C14" s="92">
        <v>5972</v>
      </c>
      <c r="D14" s="69">
        <f t="shared" si="0"/>
        <v>149.913897409894</v>
      </c>
    </row>
    <row r="15" ht="21" customHeight="1" spans="1:4">
      <c r="A15" s="19" t="s">
        <v>24</v>
      </c>
      <c r="B15" s="92">
        <v>110532</v>
      </c>
      <c r="C15" s="92">
        <v>51879</v>
      </c>
      <c r="D15" s="69">
        <f t="shared" si="0"/>
        <v>46.9357290196504</v>
      </c>
    </row>
    <row r="16" ht="21" customHeight="1" spans="1:4">
      <c r="A16" s="19" t="s">
        <v>25</v>
      </c>
      <c r="B16" s="92">
        <v>15195.6</v>
      </c>
      <c r="C16" s="92">
        <v>13815</v>
      </c>
      <c r="D16" s="69">
        <f t="shared" si="0"/>
        <v>90.9144752428334</v>
      </c>
    </row>
    <row r="17" ht="21" customHeight="1" spans="1:4">
      <c r="A17" s="19" t="s">
        <v>26</v>
      </c>
      <c r="B17" s="92"/>
      <c r="C17" s="92">
        <v>64565</v>
      </c>
      <c r="D17" s="69" t="str">
        <f t="shared" si="0"/>
        <v/>
      </c>
    </row>
    <row r="18" ht="21" customHeight="1" spans="1:4">
      <c r="A18" s="19" t="s">
        <v>27</v>
      </c>
      <c r="B18" s="92">
        <v>4401.68</v>
      </c>
      <c r="C18" s="92">
        <v>16645</v>
      </c>
      <c r="D18" s="69">
        <f t="shared" si="0"/>
        <v>378.151069591611</v>
      </c>
    </row>
    <row r="19" ht="21" customHeight="1" spans="1:4">
      <c r="A19" s="19" t="s">
        <v>28</v>
      </c>
      <c r="B19" s="92"/>
      <c r="C19" s="92"/>
      <c r="D19" s="69" t="str">
        <f t="shared" si="0"/>
        <v/>
      </c>
    </row>
    <row r="20" ht="21" customHeight="1" spans="1:4">
      <c r="A20" s="12" t="s">
        <v>29</v>
      </c>
      <c r="B20" s="92"/>
      <c r="C20" s="92">
        <v>881</v>
      </c>
      <c r="D20" s="69" t="str">
        <f t="shared" si="0"/>
        <v/>
      </c>
    </row>
    <row r="21" ht="21" customHeight="1" spans="1:4">
      <c r="A21" s="19" t="s">
        <v>30</v>
      </c>
      <c r="B21" s="92"/>
      <c r="C21" s="92"/>
      <c r="D21" s="69" t="str">
        <f t="shared" si="0"/>
        <v/>
      </c>
    </row>
    <row r="22" ht="21" customHeight="1" spans="1:4">
      <c r="A22" s="19" t="s">
        <v>31</v>
      </c>
      <c r="B22" s="92">
        <f>SUM(B23:B30)</f>
        <v>559949.12</v>
      </c>
      <c r="C22" s="92">
        <f>SUM(C23:C30)</f>
        <v>524792</v>
      </c>
      <c r="D22" s="69">
        <f t="shared" si="0"/>
        <v>93.721372398978</v>
      </c>
    </row>
    <row r="23" ht="21" customHeight="1" spans="1:4">
      <c r="A23" s="19" t="s">
        <v>32</v>
      </c>
      <c r="B23" s="92">
        <v>60438.6</v>
      </c>
      <c r="C23" s="92">
        <v>82607</v>
      </c>
      <c r="D23" s="69">
        <f t="shared" si="0"/>
        <v>136.67920832051</v>
      </c>
    </row>
    <row r="24" ht="21" customHeight="1" spans="1:4">
      <c r="A24" s="19" t="s">
        <v>33</v>
      </c>
      <c r="B24" s="92">
        <v>86198</v>
      </c>
      <c r="C24" s="92">
        <v>21975</v>
      </c>
      <c r="D24" s="69">
        <f t="shared" si="0"/>
        <v>25.4936309427133</v>
      </c>
    </row>
    <row r="25" ht="21" customHeight="1" spans="1:4">
      <c r="A25" s="19" t="s">
        <v>34</v>
      </c>
      <c r="B25" s="92">
        <v>13600.8</v>
      </c>
      <c r="C25" s="92">
        <v>20048</v>
      </c>
      <c r="D25" s="69">
        <f t="shared" si="0"/>
        <v>147.403093935651</v>
      </c>
    </row>
    <row r="26" ht="21" customHeight="1" spans="1:4">
      <c r="A26" s="19" t="s">
        <v>35</v>
      </c>
      <c r="B26" s="92">
        <v>159494.4</v>
      </c>
      <c r="C26" s="92"/>
      <c r="D26" s="69">
        <f t="shared" si="0"/>
        <v>0</v>
      </c>
    </row>
    <row r="27" ht="21" customHeight="1" spans="1:4">
      <c r="A27" s="19" t="s">
        <v>36</v>
      </c>
      <c r="B27" s="92">
        <v>195334.6</v>
      </c>
      <c r="C27" s="92">
        <v>367263</v>
      </c>
      <c r="D27" s="69">
        <f t="shared" si="0"/>
        <v>188.017381457253</v>
      </c>
    </row>
    <row r="28" ht="21" customHeight="1" spans="1:4">
      <c r="A28" s="19" t="s">
        <v>37</v>
      </c>
      <c r="B28" s="92">
        <v>0</v>
      </c>
      <c r="C28" s="92">
        <v>100</v>
      </c>
      <c r="D28" s="69" t="str">
        <f t="shared" si="0"/>
        <v/>
      </c>
    </row>
    <row r="29" ht="21" customHeight="1" spans="1:4">
      <c r="A29" s="19" t="s">
        <v>38</v>
      </c>
      <c r="B29" s="92">
        <v>17198</v>
      </c>
      <c r="C29" s="92">
        <v>16132</v>
      </c>
      <c r="D29" s="69">
        <f t="shared" si="0"/>
        <v>93.8016048377718</v>
      </c>
    </row>
    <row r="30" ht="21" customHeight="1" spans="1:4">
      <c r="A30" s="19" t="s">
        <v>39</v>
      </c>
      <c r="B30" s="92">
        <v>27684.72</v>
      </c>
      <c r="C30" s="92">
        <v>16667</v>
      </c>
      <c r="D30" s="69">
        <f t="shared" si="0"/>
        <v>60.2028844792362</v>
      </c>
    </row>
    <row r="31" ht="21" customHeight="1" spans="1:4">
      <c r="A31" s="19"/>
      <c r="B31" s="92"/>
      <c r="C31" s="92" t="s">
        <v>40</v>
      </c>
      <c r="D31" s="69" t="str">
        <f t="shared" si="0"/>
        <v/>
      </c>
    </row>
    <row r="32" ht="21" customHeight="1" spans="1:4">
      <c r="A32" s="19" t="s">
        <v>41</v>
      </c>
      <c r="B32" s="92">
        <f>SUM(B33,B40,B53,B72,B75,B76:B77)</f>
        <v>1266889.12</v>
      </c>
      <c r="C32" s="92">
        <f>SUM(C33,C40,C53,C72,C75,C76:C77)</f>
        <v>1267905.5</v>
      </c>
      <c r="D32" s="69">
        <f t="shared" si="0"/>
        <v>100.080226436864</v>
      </c>
    </row>
    <row r="33" ht="21" customHeight="1" spans="1:4">
      <c r="A33" s="93" t="s">
        <v>42</v>
      </c>
      <c r="B33" s="92">
        <f>SUM(B34:B39)</f>
        <v>70696.5</v>
      </c>
      <c r="C33" s="92">
        <f>SUM(C34:C39)</f>
        <v>70696.5</v>
      </c>
      <c r="D33" s="69">
        <f t="shared" si="0"/>
        <v>100</v>
      </c>
    </row>
    <row r="34" ht="21" customHeight="1" spans="1:4">
      <c r="A34" s="93" t="s">
        <v>43</v>
      </c>
      <c r="B34" s="92">
        <v>33343</v>
      </c>
      <c r="C34" s="92">
        <v>33343</v>
      </c>
      <c r="D34" s="69">
        <f t="shared" si="0"/>
        <v>100</v>
      </c>
    </row>
    <row r="35" ht="21" customHeight="1" spans="1:4">
      <c r="A35" s="93" t="s">
        <v>44</v>
      </c>
      <c r="B35" s="92">
        <v>44857</v>
      </c>
      <c r="C35" s="92">
        <v>44857</v>
      </c>
      <c r="D35" s="69">
        <f t="shared" si="0"/>
        <v>100</v>
      </c>
    </row>
    <row r="36" ht="21" customHeight="1" spans="1:4">
      <c r="A36" s="93" t="s">
        <v>45</v>
      </c>
      <c r="B36" s="92">
        <v>-17869.5</v>
      </c>
      <c r="C36" s="92">
        <v>-17869.5</v>
      </c>
      <c r="D36" s="69">
        <f t="shared" si="0"/>
        <v>100</v>
      </c>
    </row>
    <row r="37" ht="21" customHeight="1" spans="1:4">
      <c r="A37" s="93" t="s">
        <v>46</v>
      </c>
      <c r="B37" s="92">
        <v>5543</v>
      </c>
      <c r="C37" s="92">
        <v>5543</v>
      </c>
      <c r="D37" s="69">
        <f t="shared" si="0"/>
        <v>100</v>
      </c>
    </row>
    <row r="38" ht="21" customHeight="1" spans="1:4">
      <c r="A38" s="93" t="s">
        <v>47</v>
      </c>
      <c r="B38" s="92">
        <v>-1098</v>
      </c>
      <c r="C38" s="92">
        <v>-1098</v>
      </c>
      <c r="D38" s="69"/>
    </row>
    <row r="39" ht="21" customHeight="1" spans="1:4">
      <c r="A39" s="93" t="s">
        <v>48</v>
      </c>
      <c r="B39" s="92">
        <v>5921</v>
      </c>
      <c r="C39" s="92">
        <v>5921</v>
      </c>
      <c r="D39" s="69">
        <f t="shared" ref="D39:D47" si="1">IFERROR(C39/B39*100,"")</f>
        <v>100</v>
      </c>
    </row>
    <row r="40" ht="21" customHeight="1" spans="1:4">
      <c r="A40" s="93" t="s">
        <v>49</v>
      </c>
      <c r="B40" s="92">
        <f>SUM(B41:B52)</f>
        <v>236285</v>
      </c>
      <c r="C40" s="92">
        <f>SUM(C41:C52)</f>
        <v>235850</v>
      </c>
      <c r="D40" s="69">
        <f t="shared" si="1"/>
        <v>99.8159002899041</v>
      </c>
    </row>
    <row r="41" ht="21" customHeight="1" spans="1:4">
      <c r="A41" s="94" t="s">
        <v>50</v>
      </c>
      <c r="B41" s="92">
        <v>113625</v>
      </c>
      <c r="C41" s="92">
        <v>113625</v>
      </c>
      <c r="D41" s="69">
        <f t="shared" si="1"/>
        <v>100</v>
      </c>
    </row>
    <row r="42" ht="21" customHeight="1" spans="1:4">
      <c r="A42" s="94" t="s">
        <v>51</v>
      </c>
      <c r="B42" s="92">
        <v>390</v>
      </c>
      <c r="C42" s="92">
        <v>390</v>
      </c>
      <c r="D42" s="69">
        <f t="shared" si="1"/>
        <v>100</v>
      </c>
    </row>
    <row r="43" ht="21" customHeight="1" spans="1:4">
      <c r="A43" s="94" t="s">
        <v>52</v>
      </c>
      <c r="B43" s="92">
        <v>27227</v>
      </c>
      <c r="C43" s="92">
        <v>27227</v>
      </c>
      <c r="D43" s="69">
        <f t="shared" si="1"/>
        <v>100</v>
      </c>
    </row>
    <row r="44" ht="21" customHeight="1" spans="1:4">
      <c r="A44" s="94" t="s">
        <v>53</v>
      </c>
      <c r="B44" s="92">
        <v>25271</v>
      </c>
      <c r="C44" s="92">
        <v>25271</v>
      </c>
      <c r="D44" s="69">
        <f t="shared" si="1"/>
        <v>100</v>
      </c>
    </row>
    <row r="45" ht="21" customHeight="1" spans="1:4">
      <c r="A45" s="94" t="s">
        <v>54</v>
      </c>
      <c r="B45" s="92">
        <v>-56910</v>
      </c>
      <c r="C45" s="92">
        <v>-57345</v>
      </c>
      <c r="D45" s="69">
        <f t="shared" si="1"/>
        <v>100.764364786505</v>
      </c>
    </row>
    <row r="46" ht="21" customHeight="1" spans="1:4">
      <c r="A46" s="94" t="s">
        <v>55</v>
      </c>
      <c r="B46" s="92">
        <v>18302</v>
      </c>
      <c r="C46" s="92">
        <v>18302</v>
      </c>
      <c r="D46" s="69">
        <f t="shared" si="1"/>
        <v>100</v>
      </c>
    </row>
    <row r="47" ht="21" customHeight="1" spans="1:4">
      <c r="A47" s="94" t="s">
        <v>56</v>
      </c>
      <c r="B47" s="92">
        <v>4637</v>
      </c>
      <c r="C47" s="92">
        <v>4637</v>
      </c>
      <c r="D47" s="69">
        <f t="shared" si="1"/>
        <v>100</v>
      </c>
    </row>
    <row r="48" ht="21" customHeight="1" spans="1:4">
      <c r="A48" s="94" t="s">
        <v>57</v>
      </c>
      <c r="B48" s="92">
        <v>102260</v>
      </c>
      <c r="C48" s="92">
        <v>102260</v>
      </c>
      <c r="D48" s="69"/>
    </row>
    <row r="49" ht="21" customHeight="1" spans="1:4">
      <c r="A49" s="94" t="s">
        <v>58</v>
      </c>
      <c r="B49" s="92">
        <v>830</v>
      </c>
      <c r="C49" s="92">
        <v>830</v>
      </c>
      <c r="D49" s="69"/>
    </row>
    <row r="50" ht="21" customHeight="1" spans="1:4">
      <c r="A50" s="94" t="s">
        <v>59</v>
      </c>
      <c r="B50" s="92">
        <v>603</v>
      </c>
      <c r="C50" s="92">
        <v>603</v>
      </c>
      <c r="D50" s="69"/>
    </row>
    <row r="51" ht="21" customHeight="1" spans="1:4">
      <c r="A51" s="94" t="s">
        <v>60</v>
      </c>
      <c r="B51" s="92">
        <v>5</v>
      </c>
      <c r="C51" s="92">
        <v>5</v>
      </c>
      <c r="D51" s="69">
        <f t="shared" ref="D51:D81" si="2">IFERROR(C51/B51*100,"")</f>
        <v>100</v>
      </c>
    </row>
    <row r="52" ht="21" customHeight="1" spans="1:4">
      <c r="A52" s="94" t="s">
        <v>61</v>
      </c>
      <c r="B52" s="92">
        <v>45</v>
      </c>
      <c r="C52" s="92">
        <v>45</v>
      </c>
      <c r="D52" s="69">
        <f t="shared" si="2"/>
        <v>100</v>
      </c>
    </row>
    <row r="53" ht="21" customHeight="1" spans="1:4">
      <c r="A53" s="95" t="s">
        <v>62</v>
      </c>
      <c r="B53" s="92">
        <f>SUM(B54:B71)</f>
        <v>171716.62</v>
      </c>
      <c r="C53" s="92">
        <f>SUM(C54:C71)</f>
        <v>132687</v>
      </c>
      <c r="D53" s="69">
        <f t="shared" si="2"/>
        <v>77.2709129727804</v>
      </c>
    </row>
    <row r="54" ht="21" customHeight="1" spans="1:4">
      <c r="A54" s="96" t="s">
        <v>63</v>
      </c>
      <c r="B54" s="92">
        <v>4177.4</v>
      </c>
      <c r="C54" s="92">
        <v>2689</v>
      </c>
      <c r="D54" s="69">
        <f t="shared" si="2"/>
        <v>64.3701824101116</v>
      </c>
    </row>
    <row r="55" ht="21" customHeight="1" spans="1:4">
      <c r="A55" s="96" t="s">
        <v>64</v>
      </c>
      <c r="B55" s="92">
        <v>0</v>
      </c>
      <c r="C55" s="92">
        <v>471</v>
      </c>
      <c r="D55" s="69" t="str">
        <f t="shared" si="2"/>
        <v/>
      </c>
    </row>
    <row r="56" ht="21" customHeight="1" spans="1:4">
      <c r="A56" s="96" t="s">
        <v>65</v>
      </c>
      <c r="B56" s="92">
        <v>333</v>
      </c>
      <c r="C56" s="92">
        <v>413</v>
      </c>
      <c r="D56" s="69">
        <f t="shared" si="2"/>
        <v>124.024024024024</v>
      </c>
    </row>
    <row r="57" ht="21" customHeight="1" spans="1:4">
      <c r="A57" s="96" t="s">
        <v>66</v>
      </c>
      <c r="B57" s="92">
        <v>12456</v>
      </c>
      <c r="C57" s="92">
        <v>9069</v>
      </c>
      <c r="D57" s="69">
        <f t="shared" si="2"/>
        <v>72.8082851637765</v>
      </c>
    </row>
    <row r="58" ht="21" customHeight="1" spans="1:4">
      <c r="A58" s="96" t="s">
        <v>67</v>
      </c>
      <c r="B58" s="92">
        <v>1153</v>
      </c>
      <c r="C58" s="92">
        <v>1879</v>
      </c>
      <c r="D58" s="69">
        <f t="shared" si="2"/>
        <v>162.966175195143</v>
      </c>
    </row>
    <row r="59" ht="21" customHeight="1" spans="1:4">
      <c r="A59" s="96" t="s">
        <v>68</v>
      </c>
      <c r="B59" s="92">
        <v>2615.32</v>
      </c>
      <c r="C59" s="92">
        <v>1701</v>
      </c>
      <c r="D59" s="69">
        <f t="shared" si="2"/>
        <v>65.0398421608063</v>
      </c>
    </row>
    <row r="60" ht="21" customHeight="1" spans="1:4">
      <c r="A60" s="96" t="s">
        <v>69</v>
      </c>
      <c r="B60" s="92">
        <v>22182.9</v>
      </c>
      <c r="C60" s="92">
        <v>18187</v>
      </c>
      <c r="D60" s="69">
        <f t="shared" si="2"/>
        <v>81.9865752448958</v>
      </c>
    </row>
    <row r="61" ht="21" customHeight="1" spans="1:4">
      <c r="A61" s="96" t="s">
        <v>70</v>
      </c>
      <c r="B61" s="92">
        <v>6185</v>
      </c>
      <c r="C61" s="92">
        <v>5461</v>
      </c>
      <c r="D61" s="69">
        <f t="shared" si="2"/>
        <v>88.2942603071948</v>
      </c>
    </row>
    <row r="62" ht="21" customHeight="1" spans="1:4">
      <c r="A62" s="96" t="s">
        <v>71</v>
      </c>
      <c r="B62" s="92">
        <v>24640</v>
      </c>
      <c r="C62" s="92">
        <v>2381</v>
      </c>
      <c r="D62" s="69">
        <f t="shared" si="2"/>
        <v>9.66314935064935</v>
      </c>
    </row>
    <row r="63" ht="21" customHeight="1" spans="1:4">
      <c r="A63" s="96" t="s">
        <v>72</v>
      </c>
      <c r="B63" s="92">
        <v>0</v>
      </c>
      <c r="C63" s="92"/>
      <c r="D63" s="69" t="str">
        <f t="shared" si="2"/>
        <v/>
      </c>
    </row>
    <row r="64" ht="21" customHeight="1" spans="1:4">
      <c r="A64" s="96" t="s">
        <v>73</v>
      </c>
      <c r="B64" s="92">
        <v>37341</v>
      </c>
      <c r="C64" s="92">
        <v>28717</v>
      </c>
      <c r="D64" s="69">
        <f t="shared" si="2"/>
        <v>76.9047427760371</v>
      </c>
    </row>
    <row r="65" ht="21" customHeight="1" spans="1:4">
      <c r="A65" s="96" t="s">
        <v>74</v>
      </c>
      <c r="B65" s="92">
        <v>13115</v>
      </c>
      <c r="C65" s="92">
        <v>7983</v>
      </c>
      <c r="D65" s="69">
        <f t="shared" si="2"/>
        <v>60.8692337018681</v>
      </c>
    </row>
    <row r="66" ht="21" customHeight="1" spans="1:4">
      <c r="A66" s="96" t="s">
        <v>75</v>
      </c>
      <c r="B66" s="92">
        <v>8122</v>
      </c>
      <c r="C66" s="92">
        <v>7091</v>
      </c>
      <c r="D66" s="69">
        <f t="shared" si="2"/>
        <v>87.3060822457523</v>
      </c>
    </row>
    <row r="67" ht="21" customHeight="1" spans="1:4">
      <c r="A67" s="96" t="s">
        <v>76</v>
      </c>
      <c r="B67" s="92">
        <v>2125</v>
      </c>
      <c r="C67" s="92">
        <v>8778</v>
      </c>
      <c r="D67" s="69">
        <f t="shared" si="2"/>
        <v>413.082352941176</v>
      </c>
    </row>
    <row r="68" ht="21" customHeight="1" spans="1:4">
      <c r="A68" s="96" t="s">
        <v>77</v>
      </c>
      <c r="B68" s="92">
        <v>6879</v>
      </c>
      <c r="C68" s="92">
        <v>2433</v>
      </c>
      <c r="D68" s="69">
        <f t="shared" si="2"/>
        <v>35.368512865242</v>
      </c>
    </row>
    <row r="69" ht="21" customHeight="1" spans="1:4">
      <c r="A69" s="97" t="s">
        <v>78</v>
      </c>
      <c r="B69" s="92">
        <v>30006</v>
      </c>
      <c r="C69" s="92">
        <v>34937</v>
      </c>
      <c r="D69" s="69">
        <f t="shared" si="2"/>
        <v>116.433379990669</v>
      </c>
    </row>
    <row r="70" ht="21" customHeight="1" spans="1:4">
      <c r="A70" s="97" t="s">
        <v>79</v>
      </c>
      <c r="B70" s="92">
        <v>139</v>
      </c>
      <c r="C70" s="92">
        <v>122</v>
      </c>
      <c r="D70" s="69">
        <f t="shared" si="2"/>
        <v>87.7697841726619</v>
      </c>
    </row>
    <row r="71" ht="21" customHeight="1" spans="1:4">
      <c r="A71" s="97" t="s">
        <v>80</v>
      </c>
      <c r="B71" s="92">
        <v>247</v>
      </c>
      <c r="C71" s="92">
        <v>375</v>
      </c>
      <c r="D71" s="69">
        <f t="shared" si="2"/>
        <v>151.821862348178</v>
      </c>
    </row>
    <row r="72" ht="21" customHeight="1" spans="1:4">
      <c r="A72" s="97" t="s">
        <v>81</v>
      </c>
      <c r="B72" s="92">
        <f>SUM(B73:B74)</f>
        <v>312724</v>
      </c>
      <c r="C72" s="92">
        <f>SUM(C73:C74)</f>
        <v>309385</v>
      </c>
      <c r="D72" s="69">
        <f t="shared" si="2"/>
        <v>98.9322853378698</v>
      </c>
    </row>
    <row r="73" ht="21" customHeight="1" spans="1:4">
      <c r="A73" s="98" t="s">
        <v>82</v>
      </c>
      <c r="B73" s="92">
        <v>296663</v>
      </c>
      <c r="C73" s="92">
        <v>293365</v>
      </c>
      <c r="D73" s="69">
        <f t="shared" si="2"/>
        <v>98.8883008666399</v>
      </c>
    </row>
    <row r="74" ht="21" customHeight="1" spans="1:4">
      <c r="A74" s="98" t="s">
        <v>83</v>
      </c>
      <c r="B74" s="92">
        <v>16061</v>
      </c>
      <c r="C74" s="92">
        <v>16020</v>
      </c>
      <c r="D74" s="69">
        <f t="shared" si="2"/>
        <v>99.7447232426374</v>
      </c>
    </row>
    <row r="75" ht="21" customHeight="1" spans="1:4">
      <c r="A75" s="95" t="s">
        <v>84</v>
      </c>
      <c r="B75" s="92">
        <v>45742</v>
      </c>
      <c r="C75" s="92">
        <v>45742</v>
      </c>
      <c r="D75" s="69">
        <f t="shared" si="2"/>
        <v>100</v>
      </c>
    </row>
    <row r="76" ht="21" customHeight="1" spans="1:5">
      <c r="A76" s="95" t="s">
        <v>85</v>
      </c>
      <c r="B76" s="92">
        <v>405230</v>
      </c>
      <c r="C76" s="92">
        <v>449050</v>
      </c>
      <c r="D76" s="69">
        <f t="shared" si="2"/>
        <v>110.813612022802</v>
      </c>
      <c r="E76" s="1">
        <v>405230</v>
      </c>
    </row>
    <row r="77" ht="21" customHeight="1" spans="1:4">
      <c r="A77" s="95" t="s">
        <v>86</v>
      </c>
      <c r="B77" s="92">
        <v>24495</v>
      </c>
      <c r="C77" s="92">
        <v>24495</v>
      </c>
      <c r="D77" s="69">
        <f t="shared" si="2"/>
        <v>100</v>
      </c>
    </row>
    <row r="78" ht="21" customHeight="1" spans="1:4">
      <c r="A78" s="99"/>
      <c r="B78" s="92"/>
      <c r="C78" s="92"/>
      <c r="D78" s="69" t="str">
        <f t="shared" si="2"/>
        <v/>
      </c>
    </row>
    <row r="79" ht="21" customHeight="1" spans="1:4">
      <c r="A79" s="12" t="s">
        <v>87</v>
      </c>
      <c r="B79" s="92">
        <v>139421</v>
      </c>
      <c r="C79" s="92">
        <v>139421</v>
      </c>
      <c r="D79" s="69">
        <f t="shared" si="2"/>
        <v>100</v>
      </c>
    </row>
    <row r="80" ht="21" customHeight="1" spans="1:4">
      <c r="A80" s="19" t="s">
        <v>88</v>
      </c>
      <c r="B80" s="92"/>
      <c r="C80" s="92"/>
      <c r="D80" s="69" t="str">
        <f t="shared" si="2"/>
        <v/>
      </c>
    </row>
    <row r="81" ht="22.5" customHeight="1" spans="1:4">
      <c r="A81" s="12" t="s">
        <v>89</v>
      </c>
      <c r="B81" s="92">
        <f>SUM(B4,B32,B79)</f>
        <v>2201715.26</v>
      </c>
      <c r="C81" s="92">
        <f>SUM(C4,C32,C79)</f>
        <v>2234463.5</v>
      </c>
      <c r="D81" s="69">
        <f t="shared" si="2"/>
        <v>101.487396694521</v>
      </c>
    </row>
  </sheetData>
  <mergeCells count="1">
    <mergeCell ref="A1:D1"/>
  </mergeCells>
  <printOptions horizontalCentered="1"/>
  <pageMargins left="0.588888888888889" right="0.588888888888889" top="0.659027777777778" bottom="0.55" header="0.11875" footer="0.11875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263"/>
  <sheetViews>
    <sheetView showZeros="0" topLeftCell="A1107" workbookViewId="0">
      <selection activeCell="I1209" sqref="I1209"/>
    </sheetView>
  </sheetViews>
  <sheetFormatPr defaultColWidth="9" defaultRowHeight="13.5" outlineLevelCol="3"/>
  <cols>
    <col min="1" max="1" width="31.2166666666667" customWidth="1"/>
    <col min="2" max="3" width="12.775" customWidth="1"/>
    <col min="4" max="4" width="13.8833333333333" customWidth="1"/>
  </cols>
  <sheetData>
    <row r="1" ht="20.25" spans="1:4">
      <c r="A1" s="85" t="s">
        <v>90</v>
      </c>
      <c r="B1" s="85"/>
      <c r="C1" s="86"/>
      <c r="D1" s="87"/>
    </row>
    <row r="2" spans="1:4">
      <c r="A2" s="60" t="s">
        <v>91</v>
      </c>
      <c r="B2" s="58"/>
      <c r="C2" s="61" t="s">
        <v>92</v>
      </c>
      <c r="D2" s="62" t="s">
        <v>8</v>
      </c>
    </row>
    <row r="3" ht="28.5" spans="1:4">
      <c r="A3" s="63" t="s">
        <v>93</v>
      </c>
      <c r="B3" s="64" t="s">
        <v>10</v>
      </c>
      <c r="C3" s="65" t="s">
        <v>11</v>
      </c>
      <c r="D3" s="10" t="s">
        <v>12</v>
      </c>
    </row>
    <row r="4" spans="1:4">
      <c r="A4" s="66" t="s">
        <v>94</v>
      </c>
      <c r="B4" s="88">
        <f>SUM(B5,B249,B250,B305,B361,B410,B527,B599,B674,B698,B832,B903,B979,B1006,B1037,B1047,B1129,B1147,B1201:B1202,B1206,B1210)</f>
        <v>1954609.477161</v>
      </c>
      <c r="C4" s="67">
        <f>SUM(C5,C249,C250,C305,C361,C410,C527,C599,C674,C698,C832,C903,C979,C1006,C1037,C1047,C1129,C1147,C1201:C1202,C1206,C1210)</f>
        <v>1971609.477161</v>
      </c>
      <c r="D4" s="69">
        <f t="shared" ref="D4:D67" si="0">IFERROR(C4/B4*100,"")</f>
        <v>100.869738952903</v>
      </c>
    </row>
    <row r="5" spans="1:4">
      <c r="A5" s="70" t="s">
        <v>95</v>
      </c>
      <c r="B5" s="67">
        <f>SUM(B6,B19,B28,B40,B52,B63,B74,B86,B95,B105,B120,B131,B143,B153,B166,B173,B180,B186,B192,B199,B207,B216,B223,B229,B233,B236,B239,B245)</f>
        <v>151450.835908</v>
      </c>
      <c r="C5" s="67">
        <f>SUM(C6,C19,C28,C40,C52,C63,C74,C86,C95,C105,C120,C131,C143,C153,C166,C173,C180,C186,C192,C199,C207,C216,C223,C229,C233,C236,C239,C245)</f>
        <v>151450.835908</v>
      </c>
      <c r="D5" s="69">
        <f t="shared" si="0"/>
        <v>100</v>
      </c>
    </row>
    <row r="6" spans="1:4">
      <c r="A6" s="70" t="s">
        <v>96</v>
      </c>
      <c r="B6" s="67">
        <f>SUM(B7:B18)</f>
        <v>3993.1881</v>
      </c>
      <c r="C6" s="67">
        <f>SUM(C7:C18)</f>
        <v>3993.1881</v>
      </c>
      <c r="D6" s="69">
        <f t="shared" si="0"/>
        <v>100</v>
      </c>
    </row>
    <row r="7" spans="1:4">
      <c r="A7" s="70" t="s">
        <v>97</v>
      </c>
      <c r="B7" s="67">
        <v>2420</v>
      </c>
      <c r="C7" s="67">
        <v>2420</v>
      </c>
      <c r="D7" s="69">
        <f t="shared" si="0"/>
        <v>100</v>
      </c>
    </row>
    <row r="8" spans="1:4">
      <c r="A8" s="70" t="s">
        <v>98</v>
      </c>
      <c r="B8" s="67">
        <v>123.6681</v>
      </c>
      <c r="C8" s="67">
        <v>123.6681</v>
      </c>
      <c r="D8" s="69">
        <f t="shared" si="0"/>
        <v>100</v>
      </c>
    </row>
    <row r="9" spans="1:4">
      <c r="A9" s="70" t="s">
        <v>99</v>
      </c>
      <c r="B9" s="67">
        <v>8</v>
      </c>
      <c r="C9" s="67">
        <v>8</v>
      </c>
      <c r="D9" s="69">
        <f t="shared" si="0"/>
        <v>100</v>
      </c>
    </row>
    <row r="10" spans="1:4">
      <c r="A10" s="70" t="s">
        <v>100</v>
      </c>
      <c r="B10" s="67">
        <v>295</v>
      </c>
      <c r="C10" s="67">
        <v>295</v>
      </c>
      <c r="D10" s="69">
        <f t="shared" si="0"/>
        <v>100</v>
      </c>
    </row>
    <row r="11" spans="1:4">
      <c r="A11" s="70" t="s">
        <v>101</v>
      </c>
      <c r="B11" s="67">
        <v>155</v>
      </c>
      <c r="C11" s="67">
        <v>155</v>
      </c>
      <c r="D11" s="69">
        <f t="shared" si="0"/>
        <v>100</v>
      </c>
    </row>
    <row r="12" spans="1:4">
      <c r="A12" s="70" t="s">
        <v>102</v>
      </c>
      <c r="B12" s="67">
        <v>20</v>
      </c>
      <c r="C12" s="67">
        <v>20</v>
      </c>
      <c r="D12" s="69">
        <f t="shared" si="0"/>
        <v>100</v>
      </c>
    </row>
    <row r="13" spans="1:4">
      <c r="A13" s="71" t="s">
        <v>103</v>
      </c>
      <c r="B13" s="67">
        <v>321.52</v>
      </c>
      <c r="C13" s="67">
        <v>321.52</v>
      </c>
      <c r="D13" s="69">
        <f t="shared" si="0"/>
        <v>100</v>
      </c>
    </row>
    <row r="14" spans="1:4">
      <c r="A14" s="70" t="s">
        <v>104</v>
      </c>
      <c r="B14" s="67">
        <v>0</v>
      </c>
      <c r="C14" s="67">
        <v>0</v>
      </c>
      <c r="D14" s="69" t="str">
        <f t="shared" si="0"/>
        <v/>
      </c>
    </row>
    <row r="15" spans="1:4">
      <c r="A15" s="70" t="s">
        <v>105</v>
      </c>
      <c r="B15" s="67">
        <v>115</v>
      </c>
      <c r="C15" s="67">
        <v>115</v>
      </c>
      <c r="D15" s="69">
        <f t="shared" si="0"/>
        <v>100</v>
      </c>
    </row>
    <row r="16" spans="1:4">
      <c r="A16" s="70" t="s">
        <v>106</v>
      </c>
      <c r="B16" s="67">
        <v>0</v>
      </c>
      <c r="C16" s="67">
        <v>0</v>
      </c>
      <c r="D16" s="69" t="str">
        <f t="shared" si="0"/>
        <v/>
      </c>
    </row>
    <row r="17" spans="1:4">
      <c r="A17" s="70" t="s">
        <v>107</v>
      </c>
      <c r="B17" s="67">
        <v>493</v>
      </c>
      <c r="C17" s="67">
        <v>493</v>
      </c>
      <c r="D17" s="69">
        <f t="shared" si="0"/>
        <v>100</v>
      </c>
    </row>
    <row r="18" spans="1:4">
      <c r="A18" s="70" t="s">
        <v>108</v>
      </c>
      <c r="B18" s="67">
        <v>42</v>
      </c>
      <c r="C18" s="67">
        <v>42</v>
      </c>
      <c r="D18" s="69">
        <f t="shared" si="0"/>
        <v>100</v>
      </c>
    </row>
    <row r="19" spans="1:4">
      <c r="A19" s="70" t="s">
        <v>109</v>
      </c>
      <c r="B19" s="67">
        <f>SUM(B20:B27)</f>
        <v>3405</v>
      </c>
      <c r="C19" s="67">
        <f>SUM(C20:C27)</f>
        <v>3405</v>
      </c>
      <c r="D19" s="69">
        <f t="shared" si="0"/>
        <v>100</v>
      </c>
    </row>
    <row r="20" spans="1:4">
      <c r="A20" s="70" t="s">
        <v>110</v>
      </c>
      <c r="B20" s="67">
        <f>1206+213</f>
        <v>1419</v>
      </c>
      <c r="C20" s="67">
        <f>1206+213</f>
        <v>1419</v>
      </c>
      <c r="D20" s="69">
        <f t="shared" si="0"/>
        <v>100</v>
      </c>
    </row>
    <row r="21" spans="1:4">
      <c r="A21" s="70" t="s">
        <v>98</v>
      </c>
      <c r="B21" s="67">
        <v>623</v>
      </c>
      <c r="C21" s="67">
        <v>623</v>
      </c>
      <c r="D21" s="69">
        <f t="shared" si="0"/>
        <v>100</v>
      </c>
    </row>
    <row r="22" spans="1:4">
      <c r="A22" s="70" t="s">
        <v>99</v>
      </c>
      <c r="B22" s="67">
        <v>414</v>
      </c>
      <c r="C22" s="67">
        <v>414</v>
      </c>
      <c r="D22" s="69">
        <f t="shared" si="0"/>
        <v>100</v>
      </c>
    </row>
    <row r="23" spans="1:4">
      <c r="A23" s="70" t="s">
        <v>111</v>
      </c>
      <c r="B23" s="67">
        <v>375</v>
      </c>
      <c r="C23" s="67">
        <v>375</v>
      </c>
      <c r="D23" s="69">
        <f t="shared" si="0"/>
        <v>100</v>
      </c>
    </row>
    <row r="24" spans="1:4">
      <c r="A24" s="70" t="s">
        <v>112</v>
      </c>
      <c r="B24" s="67">
        <v>99</v>
      </c>
      <c r="C24" s="67">
        <v>99</v>
      </c>
      <c r="D24" s="69">
        <f t="shared" si="0"/>
        <v>100</v>
      </c>
    </row>
    <row r="25" spans="1:4">
      <c r="A25" s="70" t="s">
        <v>113</v>
      </c>
      <c r="B25" s="67">
        <v>43</v>
      </c>
      <c r="C25" s="67">
        <v>43</v>
      </c>
      <c r="D25" s="69">
        <f t="shared" si="0"/>
        <v>100</v>
      </c>
    </row>
    <row r="26" spans="1:4">
      <c r="A26" s="70" t="s">
        <v>107</v>
      </c>
      <c r="B26" s="67">
        <v>17</v>
      </c>
      <c r="C26" s="67">
        <v>17</v>
      </c>
      <c r="D26" s="69">
        <f t="shared" si="0"/>
        <v>100</v>
      </c>
    </row>
    <row r="27" spans="1:4">
      <c r="A27" s="70" t="s">
        <v>114</v>
      </c>
      <c r="B27" s="67">
        <v>415</v>
      </c>
      <c r="C27" s="67">
        <v>415</v>
      </c>
      <c r="D27" s="69">
        <f t="shared" si="0"/>
        <v>100</v>
      </c>
    </row>
    <row r="28" spans="1:4">
      <c r="A28" s="70" t="s">
        <v>115</v>
      </c>
      <c r="B28" s="67">
        <f>SUM(B29:B39)</f>
        <v>26706.281115</v>
      </c>
      <c r="C28" s="67">
        <f>SUM(C29:C39)</f>
        <v>26706.281115</v>
      </c>
      <c r="D28" s="69">
        <f t="shared" si="0"/>
        <v>100</v>
      </c>
    </row>
    <row r="29" spans="1:4">
      <c r="A29" s="70" t="s">
        <v>110</v>
      </c>
      <c r="B29" s="67">
        <v>11365.750955</v>
      </c>
      <c r="C29" s="67">
        <v>11365.750955</v>
      </c>
      <c r="D29" s="69">
        <f t="shared" si="0"/>
        <v>100</v>
      </c>
    </row>
    <row r="30" spans="1:4">
      <c r="A30" s="70" t="s">
        <v>98</v>
      </c>
      <c r="B30" s="67">
        <v>2597.45254</v>
      </c>
      <c r="C30" s="67">
        <v>2597.45254</v>
      </c>
      <c r="D30" s="69">
        <f t="shared" si="0"/>
        <v>100</v>
      </c>
    </row>
    <row r="31" spans="1:4">
      <c r="A31" s="70" t="s">
        <v>99</v>
      </c>
      <c r="B31" s="67">
        <v>2361.53248</v>
      </c>
      <c r="C31" s="67">
        <v>2361.53248</v>
      </c>
      <c r="D31" s="69">
        <f t="shared" si="0"/>
        <v>100</v>
      </c>
    </row>
    <row r="32" spans="1:4">
      <c r="A32" s="70" t="s">
        <v>116</v>
      </c>
      <c r="B32" s="67">
        <v>0</v>
      </c>
      <c r="C32" s="67">
        <v>0</v>
      </c>
      <c r="D32" s="69" t="str">
        <f t="shared" si="0"/>
        <v/>
      </c>
    </row>
    <row r="33" spans="1:4">
      <c r="A33" s="70" t="s">
        <v>117</v>
      </c>
      <c r="B33" s="67">
        <v>3381.5356</v>
      </c>
      <c r="C33" s="67">
        <v>3381.5356</v>
      </c>
      <c r="D33" s="69">
        <f t="shared" si="0"/>
        <v>100</v>
      </c>
    </row>
    <row r="34" spans="1:4">
      <c r="A34" s="70" t="s">
        <v>118</v>
      </c>
      <c r="B34" s="67">
        <v>1970.14</v>
      </c>
      <c r="C34" s="67">
        <v>1970.14</v>
      </c>
      <c r="D34" s="69">
        <f t="shared" si="0"/>
        <v>100</v>
      </c>
    </row>
    <row r="35" spans="1:4">
      <c r="A35" s="70" t="s">
        <v>119</v>
      </c>
      <c r="B35" s="67">
        <v>0</v>
      </c>
      <c r="C35" s="67">
        <v>0</v>
      </c>
      <c r="D35" s="69" t="str">
        <f t="shared" si="0"/>
        <v/>
      </c>
    </row>
    <row r="36" spans="1:4">
      <c r="A36" s="70" t="s">
        <v>120</v>
      </c>
      <c r="B36" s="67">
        <v>440</v>
      </c>
      <c r="C36" s="67">
        <v>440</v>
      </c>
      <c r="D36" s="69">
        <f t="shared" si="0"/>
        <v>100</v>
      </c>
    </row>
    <row r="37" spans="1:4">
      <c r="A37" s="70" t="s">
        <v>121</v>
      </c>
      <c r="B37" s="67">
        <v>0</v>
      </c>
      <c r="C37" s="67">
        <v>0</v>
      </c>
      <c r="D37" s="69" t="str">
        <f t="shared" si="0"/>
        <v/>
      </c>
    </row>
    <row r="38" spans="1:4">
      <c r="A38" s="70" t="s">
        <v>107</v>
      </c>
      <c r="B38" s="67">
        <v>502.86954</v>
      </c>
      <c r="C38" s="67">
        <v>502.86954</v>
      </c>
      <c r="D38" s="69">
        <f t="shared" si="0"/>
        <v>100</v>
      </c>
    </row>
    <row r="39" spans="1:4">
      <c r="A39" s="70" t="s">
        <v>122</v>
      </c>
      <c r="B39" s="67">
        <v>4087</v>
      </c>
      <c r="C39" s="67">
        <v>4087</v>
      </c>
      <c r="D39" s="69">
        <f t="shared" si="0"/>
        <v>100</v>
      </c>
    </row>
    <row r="40" spans="1:4">
      <c r="A40" s="70" t="s">
        <v>123</v>
      </c>
      <c r="B40" s="67">
        <f>SUM(B41:B51)</f>
        <v>12337</v>
      </c>
      <c r="C40" s="67">
        <f>SUM(C41:C51)</f>
        <v>12337</v>
      </c>
      <c r="D40" s="69">
        <f t="shared" si="0"/>
        <v>100</v>
      </c>
    </row>
    <row r="41" spans="1:4">
      <c r="A41" s="70" t="s">
        <v>110</v>
      </c>
      <c r="B41" s="67">
        <v>3174</v>
      </c>
      <c r="C41" s="67">
        <v>3174</v>
      </c>
      <c r="D41" s="69">
        <f t="shared" si="0"/>
        <v>100</v>
      </c>
    </row>
    <row r="42" spans="1:4">
      <c r="A42" s="70" t="s">
        <v>98</v>
      </c>
      <c r="B42" s="67">
        <v>18</v>
      </c>
      <c r="C42" s="67">
        <v>18</v>
      </c>
      <c r="D42" s="69">
        <f t="shared" si="0"/>
        <v>100</v>
      </c>
    </row>
    <row r="43" spans="1:4">
      <c r="A43" s="70" t="s">
        <v>99</v>
      </c>
      <c r="B43" s="67">
        <v>0</v>
      </c>
      <c r="C43" s="67">
        <v>0</v>
      </c>
      <c r="D43" s="69" t="str">
        <f t="shared" si="0"/>
        <v/>
      </c>
    </row>
    <row r="44" spans="1:4">
      <c r="A44" s="70" t="s">
        <v>124</v>
      </c>
      <c r="B44" s="67">
        <v>150</v>
      </c>
      <c r="C44" s="67">
        <v>150</v>
      </c>
      <c r="D44" s="69">
        <f t="shared" si="0"/>
        <v>100</v>
      </c>
    </row>
    <row r="45" spans="1:4">
      <c r="A45" s="70" t="s">
        <v>125</v>
      </c>
      <c r="B45" s="67">
        <v>15</v>
      </c>
      <c r="C45" s="67">
        <v>15</v>
      </c>
      <c r="D45" s="69">
        <f t="shared" si="0"/>
        <v>100</v>
      </c>
    </row>
    <row r="46" spans="1:4">
      <c r="A46" s="70" t="s">
        <v>126</v>
      </c>
      <c r="B46" s="67">
        <v>2756</v>
      </c>
      <c r="C46" s="67">
        <v>2756</v>
      </c>
      <c r="D46" s="69">
        <f t="shared" si="0"/>
        <v>100</v>
      </c>
    </row>
    <row r="47" spans="1:4">
      <c r="A47" s="70" t="s">
        <v>127</v>
      </c>
      <c r="B47" s="67">
        <v>1500</v>
      </c>
      <c r="C47" s="67">
        <v>1500</v>
      </c>
      <c r="D47" s="69">
        <f t="shared" si="0"/>
        <v>100</v>
      </c>
    </row>
    <row r="48" spans="1:4">
      <c r="A48" s="70" t="s">
        <v>128</v>
      </c>
      <c r="B48" s="67">
        <v>1206</v>
      </c>
      <c r="C48" s="67">
        <v>1206</v>
      </c>
      <c r="D48" s="69">
        <f t="shared" si="0"/>
        <v>100</v>
      </c>
    </row>
    <row r="49" spans="1:4">
      <c r="A49" s="70" t="s">
        <v>129</v>
      </c>
      <c r="B49" s="67">
        <v>0</v>
      </c>
      <c r="C49" s="67">
        <v>0</v>
      </c>
      <c r="D49" s="69" t="str">
        <f t="shared" si="0"/>
        <v/>
      </c>
    </row>
    <row r="50" spans="1:4">
      <c r="A50" s="70" t="s">
        <v>107</v>
      </c>
      <c r="B50" s="67">
        <v>131</v>
      </c>
      <c r="C50" s="67">
        <v>131</v>
      </c>
      <c r="D50" s="69">
        <f t="shared" si="0"/>
        <v>100</v>
      </c>
    </row>
    <row r="51" spans="1:4">
      <c r="A51" s="70" t="s">
        <v>130</v>
      </c>
      <c r="B51" s="67">
        <v>3387</v>
      </c>
      <c r="C51" s="67">
        <v>3387</v>
      </c>
      <c r="D51" s="69">
        <f t="shared" si="0"/>
        <v>100</v>
      </c>
    </row>
    <row r="52" spans="1:4">
      <c r="A52" s="70" t="s">
        <v>131</v>
      </c>
      <c r="B52" s="88">
        <f>SUM(B53:B62)</f>
        <v>1607.74388</v>
      </c>
      <c r="C52" s="88">
        <f>SUM(C53:C62)</f>
        <v>1607.74388</v>
      </c>
      <c r="D52" s="69">
        <f t="shared" si="0"/>
        <v>100</v>
      </c>
    </row>
    <row r="53" spans="1:4">
      <c r="A53" s="70" t="s">
        <v>110</v>
      </c>
      <c r="B53" s="67">
        <v>771.35388</v>
      </c>
      <c r="C53" s="67">
        <v>771.35388</v>
      </c>
      <c r="D53" s="69">
        <f t="shared" si="0"/>
        <v>100</v>
      </c>
    </row>
    <row r="54" spans="1:4">
      <c r="A54" s="70" t="s">
        <v>98</v>
      </c>
      <c r="B54" s="67">
        <v>40</v>
      </c>
      <c r="C54" s="67">
        <v>40</v>
      </c>
      <c r="D54" s="69">
        <f t="shared" si="0"/>
        <v>100</v>
      </c>
    </row>
    <row r="55" spans="1:4">
      <c r="A55" s="70" t="s">
        <v>99</v>
      </c>
      <c r="B55" s="67">
        <v>0</v>
      </c>
      <c r="C55" s="67">
        <v>0</v>
      </c>
      <c r="D55" s="69" t="str">
        <f t="shared" si="0"/>
        <v/>
      </c>
    </row>
    <row r="56" spans="1:4">
      <c r="A56" s="70" t="s">
        <v>132</v>
      </c>
      <c r="B56" s="67">
        <v>30</v>
      </c>
      <c r="C56" s="67">
        <v>30</v>
      </c>
      <c r="D56" s="69">
        <f t="shared" si="0"/>
        <v>100</v>
      </c>
    </row>
    <row r="57" spans="1:4">
      <c r="A57" s="70" t="s">
        <v>133</v>
      </c>
      <c r="B57" s="67">
        <v>165</v>
      </c>
      <c r="C57" s="67">
        <v>165</v>
      </c>
      <c r="D57" s="69">
        <f t="shared" si="0"/>
        <v>100</v>
      </c>
    </row>
    <row r="58" spans="1:4">
      <c r="A58" s="70" t="s">
        <v>134</v>
      </c>
      <c r="B58" s="67">
        <v>170.39</v>
      </c>
      <c r="C58" s="67">
        <v>170.39</v>
      </c>
      <c r="D58" s="69">
        <f t="shared" si="0"/>
        <v>100</v>
      </c>
    </row>
    <row r="59" spans="1:4">
      <c r="A59" s="70" t="s">
        <v>135</v>
      </c>
      <c r="B59" s="67">
        <v>201</v>
      </c>
      <c r="C59" s="67">
        <v>201</v>
      </c>
      <c r="D59" s="69">
        <f t="shared" si="0"/>
        <v>100</v>
      </c>
    </row>
    <row r="60" spans="1:4">
      <c r="A60" s="70" t="s">
        <v>136</v>
      </c>
      <c r="B60" s="67">
        <v>160</v>
      </c>
      <c r="C60" s="67">
        <v>160</v>
      </c>
      <c r="D60" s="69">
        <f t="shared" si="0"/>
        <v>100</v>
      </c>
    </row>
    <row r="61" spans="1:4">
      <c r="A61" s="70" t="s">
        <v>107</v>
      </c>
      <c r="B61" s="67">
        <v>0</v>
      </c>
      <c r="C61" s="67">
        <v>0</v>
      </c>
      <c r="D61" s="69" t="str">
        <f t="shared" si="0"/>
        <v/>
      </c>
    </row>
    <row r="62" spans="1:4">
      <c r="A62" s="70" t="s">
        <v>137</v>
      </c>
      <c r="B62" s="67">
        <v>70</v>
      </c>
      <c r="C62" s="67">
        <v>70</v>
      </c>
      <c r="D62" s="69">
        <f t="shared" si="0"/>
        <v>100</v>
      </c>
    </row>
    <row r="63" spans="1:4">
      <c r="A63" s="70" t="s">
        <v>138</v>
      </c>
      <c r="B63" s="67">
        <f>SUM(B64:B73)</f>
        <v>10012.115</v>
      </c>
      <c r="C63" s="67">
        <f>SUM(C64:C73)</f>
        <v>10012.115</v>
      </c>
      <c r="D63" s="69">
        <f t="shared" si="0"/>
        <v>100</v>
      </c>
    </row>
    <row r="64" spans="1:4">
      <c r="A64" s="70" t="s">
        <v>110</v>
      </c>
      <c r="B64" s="67">
        <v>4434</v>
      </c>
      <c r="C64" s="67">
        <v>4434</v>
      </c>
      <c r="D64" s="69">
        <f t="shared" si="0"/>
        <v>100</v>
      </c>
    </row>
    <row r="65" spans="1:4">
      <c r="A65" s="70" t="s">
        <v>98</v>
      </c>
      <c r="B65" s="67">
        <v>1440</v>
      </c>
      <c r="C65" s="67">
        <v>1440</v>
      </c>
      <c r="D65" s="69">
        <f t="shared" si="0"/>
        <v>100</v>
      </c>
    </row>
    <row r="66" spans="1:4">
      <c r="A66" s="70" t="s">
        <v>99</v>
      </c>
      <c r="B66" s="67">
        <v>560</v>
      </c>
      <c r="C66" s="67">
        <v>560</v>
      </c>
      <c r="D66" s="69">
        <f t="shared" si="0"/>
        <v>100</v>
      </c>
    </row>
    <row r="67" spans="1:4">
      <c r="A67" s="70" t="s">
        <v>139</v>
      </c>
      <c r="B67" s="67">
        <v>120.4</v>
      </c>
      <c r="C67" s="67">
        <v>120.4</v>
      </c>
      <c r="D67" s="69">
        <f t="shared" si="0"/>
        <v>100</v>
      </c>
    </row>
    <row r="68" spans="1:4">
      <c r="A68" s="70" t="s">
        <v>140</v>
      </c>
      <c r="B68" s="67">
        <v>100</v>
      </c>
      <c r="C68" s="67">
        <v>100</v>
      </c>
      <c r="D68" s="69">
        <f t="shared" ref="D68:D131" si="1">IFERROR(C68/B68*100,"")</f>
        <v>100</v>
      </c>
    </row>
    <row r="69" spans="1:4">
      <c r="A69" s="70" t="s">
        <v>141</v>
      </c>
      <c r="B69" s="67">
        <v>10</v>
      </c>
      <c r="C69" s="67">
        <v>10</v>
      </c>
      <c r="D69" s="69">
        <f t="shared" si="1"/>
        <v>100</v>
      </c>
    </row>
    <row r="70" spans="1:4">
      <c r="A70" s="70" t="s">
        <v>142</v>
      </c>
      <c r="B70" s="67">
        <v>581.715</v>
      </c>
      <c r="C70" s="67">
        <v>581.715</v>
      </c>
      <c r="D70" s="69">
        <f t="shared" si="1"/>
        <v>100</v>
      </c>
    </row>
    <row r="71" spans="1:4">
      <c r="A71" s="70" t="s">
        <v>143</v>
      </c>
      <c r="B71" s="67">
        <v>2123</v>
      </c>
      <c r="C71" s="67">
        <v>2123</v>
      </c>
      <c r="D71" s="69">
        <f t="shared" si="1"/>
        <v>100</v>
      </c>
    </row>
    <row r="72" spans="1:4">
      <c r="A72" s="70" t="s">
        <v>107</v>
      </c>
      <c r="B72" s="67">
        <v>475</v>
      </c>
      <c r="C72" s="67">
        <v>475</v>
      </c>
      <c r="D72" s="69">
        <f t="shared" si="1"/>
        <v>100</v>
      </c>
    </row>
    <row r="73" spans="1:4">
      <c r="A73" s="70" t="s">
        <v>144</v>
      </c>
      <c r="B73" s="67">
        <v>168</v>
      </c>
      <c r="C73" s="67">
        <v>168</v>
      </c>
      <c r="D73" s="69">
        <f t="shared" si="1"/>
        <v>100</v>
      </c>
    </row>
    <row r="74" spans="1:4">
      <c r="A74" s="70" t="s">
        <v>145</v>
      </c>
      <c r="B74" s="67">
        <f>SUM(B75:B85)</f>
        <v>18679</v>
      </c>
      <c r="C74" s="67">
        <f>SUM(C75:C85)</f>
        <v>18679</v>
      </c>
      <c r="D74" s="69">
        <f t="shared" si="1"/>
        <v>100</v>
      </c>
    </row>
    <row r="75" spans="1:4">
      <c r="A75" s="70" t="s">
        <v>110</v>
      </c>
      <c r="B75" s="67">
        <v>16258</v>
      </c>
      <c r="C75" s="67">
        <v>16258</v>
      </c>
      <c r="D75" s="69">
        <f t="shared" si="1"/>
        <v>100</v>
      </c>
    </row>
    <row r="76" spans="1:4">
      <c r="A76" s="70" t="s">
        <v>98</v>
      </c>
      <c r="B76" s="67">
        <v>300</v>
      </c>
      <c r="C76" s="67">
        <v>300</v>
      </c>
      <c r="D76" s="69">
        <f t="shared" si="1"/>
        <v>100</v>
      </c>
    </row>
    <row r="77" spans="1:4">
      <c r="A77" s="70" t="s">
        <v>99</v>
      </c>
      <c r="B77" s="67">
        <v>0</v>
      </c>
      <c r="C77" s="67">
        <v>0</v>
      </c>
      <c r="D77" s="69" t="str">
        <f t="shared" si="1"/>
        <v/>
      </c>
    </row>
    <row r="78" spans="1:4">
      <c r="A78" s="70" t="s">
        <v>146</v>
      </c>
      <c r="B78" s="67">
        <v>0</v>
      </c>
      <c r="C78" s="67">
        <v>0</v>
      </c>
      <c r="D78" s="69" t="str">
        <f t="shared" si="1"/>
        <v/>
      </c>
    </row>
    <row r="79" spans="1:4">
      <c r="A79" s="70" t="s">
        <v>147</v>
      </c>
      <c r="B79" s="67">
        <v>0</v>
      </c>
      <c r="C79" s="67">
        <v>0</v>
      </c>
      <c r="D79" s="69" t="str">
        <f t="shared" si="1"/>
        <v/>
      </c>
    </row>
    <row r="80" spans="1:4">
      <c r="A80" s="70" t="s">
        <v>148</v>
      </c>
      <c r="B80" s="67">
        <v>0</v>
      </c>
      <c r="C80" s="67">
        <v>0</v>
      </c>
      <c r="D80" s="69" t="str">
        <f t="shared" si="1"/>
        <v/>
      </c>
    </row>
    <row r="81" spans="1:4">
      <c r="A81" s="70" t="s">
        <v>149</v>
      </c>
      <c r="B81" s="67">
        <v>0</v>
      </c>
      <c r="C81" s="67">
        <v>0</v>
      </c>
      <c r="D81" s="69" t="str">
        <f t="shared" si="1"/>
        <v/>
      </c>
    </row>
    <row r="82" spans="1:4">
      <c r="A82" s="70" t="s">
        <v>150</v>
      </c>
      <c r="B82" s="67">
        <v>500</v>
      </c>
      <c r="C82" s="67">
        <v>500</v>
      </c>
      <c r="D82" s="69">
        <f t="shared" si="1"/>
        <v>100</v>
      </c>
    </row>
    <row r="83" spans="1:4">
      <c r="A83" s="70" t="s">
        <v>142</v>
      </c>
      <c r="B83" s="67">
        <v>0</v>
      </c>
      <c r="C83" s="67">
        <v>0</v>
      </c>
      <c r="D83" s="69" t="str">
        <f t="shared" si="1"/>
        <v/>
      </c>
    </row>
    <row r="84" spans="1:4">
      <c r="A84" s="70" t="s">
        <v>107</v>
      </c>
      <c r="B84" s="67">
        <v>0</v>
      </c>
      <c r="C84" s="67">
        <v>0</v>
      </c>
      <c r="D84" s="69" t="str">
        <f t="shared" si="1"/>
        <v/>
      </c>
    </row>
    <row r="85" spans="1:4">
      <c r="A85" s="70" t="s">
        <v>151</v>
      </c>
      <c r="B85" s="67">
        <v>1621</v>
      </c>
      <c r="C85" s="67">
        <v>1621</v>
      </c>
      <c r="D85" s="69">
        <f t="shared" si="1"/>
        <v>100</v>
      </c>
    </row>
    <row r="86" spans="1:4">
      <c r="A86" s="70" t="s">
        <v>152</v>
      </c>
      <c r="B86" s="67">
        <f>SUM(B87:B94)</f>
        <v>3538</v>
      </c>
      <c r="C86" s="67">
        <f>SUM(C87:C94)</f>
        <v>3538</v>
      </c>
      <c r="D86" s="69">
        <f t="shared" si="1"/>
        <v>100</v>
      </c>
    </row>
    <row r="87" spans="1:4">
      <c r="A87" s="70" t="s">
        <v>110</v>
      </c>
      <c r="B87" s="67">
        <v>1952</v>
      </c>
      <c r="C87" s="67">
        <v>1952</v>
      </c>
      <c r="D87" s="69">
        <f t="shared" si="1"/>
        <v>100</v>
      </c>
    </row>
    <row r="88" spans="1:4">
      <c r="A88" s="70" t="s">
        <v>98</v>
      </c>
      <c r="B88" s="67">
        <v>19</v>
      </c>
      <c r="C88" s="67">
        <v>19</v>
      </c>
      <c r="D88" s="69">
        <f t="shared" si="1"/>
        <v>100</v>
      </c>
    </row>
    <row r="89" spans="1:4">
      <c r="A89" s="70" t="s">
        <v>99</v>
      </c>
      <c r="B89" s="67">
        <v>17</v>
      </c>
      <c r="C89" s="67">
        <v>17</v>
      </c>
      <c r="D89" s="69">
        <f t="shared" si="1"/>
        <v>100</v>
      </c>
    </row>
    <row r="90" spans="1:4">
      <c r="A90" s="70" t="s">
        <v>153</v>
      </c>
      <c r="B90" s="67">
        <v>1113</v>
      </c>
      <c r="C90" s="67">
        <v>1113</v>
      </c>
      <c r="D90" s="69">
        <f t="shared" si="1"/>
        <v>100</v>
      </c>
    </row>
    <row r="91" spans="1:4">
      <c r="A91" s="70" t="s">
        <v>154</v>
      </c>
      <c r="B91" s="67">
        <v>0</v>
      </c>
      <c r="C91" s="67">
        <v>0</v>
      </c>
      <c r="D91" s="69" t="str">
        <f t="shared" si="1"/>
        <v/>
      </c>
    </row>
    <row r="92" spans="1:4">
      <c r="A92" s="70" t="s">
        <v>142</v>
      </c>
      <c r="B92" s="67">
        <v>200</v>
      </c>
      <c r="C92" s="67">
        <v>200</v>
      </c>
      <c r="D92" s="69">
        <f t="shared" si="1"/>
        <v>100</v>
      </c>
    </row>
    <row r="93" spans="1:4">
      <c r="A93" s="70" t="s">
        <v>107</v>
      </c>
      <c r="B93" s="67">
        <v>0</v>
      </c>
      <c r="C93" s="67">
        <v>0</v>
      </c>
      <c r="D93" s="69" t="str">
        <f t="shared" si="1"/>
        <v/>
      </c>
    </row>
    <row r="94" spans="1:4">
      <c r="A94" s="70" t="s">
        <v>155</v>
      </c>
      <c r="B94" s="67">
        <f>310-73</f>
        <v>237</v>
      </c>
      <c r="C94" s="67">
        <f>310-73</f>
        <v>237</v>
      </c>
      <c r="D94" s="69">
        <f t="shared" si="1"/>
        <v>100</v>
      </c>
    </row>
    <row r="95" spans="1:4">
      <c r="A95" s="70" t="s">
        <v>156</v>
      </c>
      <c r="B95" s="67">
        <f>SUM(B96:B104)</f>
        <v>160</v>
      </c>
      <c r="C95" s="67">
        <f>SUM(C96:C104)</f>
        <v>160</v>
      </c>
      <c r="D95" s="69">
        <f t="shared" si="1"/>
        <v>100</v>
      </c>
    </row>
    <row r="96" spans="1:4">
      <c r="A96" s="70" t="s">
        <v>110</v>
      </c>
      <c r="B96" s="67">
        <v>0</v>
      </c>
      <c r="C96" s="67">
        <v>0</v>
      </c>
      <c r="D96" s="69" t="str">
        <f t="shared" si="1"/>
        <v/>
      </c>
    </row>
    <row r="97" spans="1:4">
      <c r="A97" s="70" t="s">
        <v>98</v>
      </c>
      <c r="B97" s="67">
        <v>0</v>
      </c>
      <c r="C97" s="67">
        <v>0</v>
      </c>
      <c r="D97" s="69" t="str">
        <f t="shared" si="1"/>
        <v/>
      </c>
    </row>
    <row r="98" spans="1:4">
      <c r="A98" s="70" t="s">
        <v>99</v>
      </c>
      <c r="B98" s="67">
        <v>0</v>
      </c>
      <c r="C98" s="67">
        <v>0</v>
      </c>
      <c r="D98" s="69" t="str">
        <f t="shared" si="1"/>
        <v/>
      </c>
    </row>
    <row r="99" spans="1:4">
      <c r="A99" s="70" t="s">
        <v>157</v>
      </c>
      <c r="B99" s="67">
        <v>0</v>
      </c>
      <c r="C99" s="67">
        <v>0</v>
      </c>
      <c r="D99" s="69" t="str">
        <f t="shared" si="1"/>
        <v/>
      </c>
    </row>
    <row r="100" spans="1:4">
      <c r="A100" s="70" t="s">
        <v>158</v>
      </c>
      <c r="B100" s="67">
        <v>10</v>
      </c>
      <c r="C100" s="67">
        <v>10</v>
      </c>
      <c r="D100" s="69">
        <f t="shared" si="1"/>
        <v>100</v>
      </c>
    </row>
    <row r="101" spans="1:4">
      <c r="A101" s="70" t="s">
        <v>159</v>
      </c>
      <c r="B101" s="67">
        <v>0</v>
      </c>
      <c r="C101" s="67">
        <v>0</v>
      </c>
      <c r="D101" s="69" t="str">
        <f t="shared" si="1"/>
        <v/>
      </c>
    </row>
    <row r="102" spans="1:4">
      <c r="A102" s="70" t="s">
        <v>142</v>
      </c>
      <c r="B102" s="67">
        <v>0</v>
      </c>
      <c r="C102" s="67">
        <v>0</v>
      </c>
      <c r="D102" s="69" t="str">
        <f t="shared" si="1"/>
        <v/>
      </c>
    </row>
    <row r="103" spans="1:4">
      <c r="A103" s="70" t="s">
        <v>107</v>
      </c>
      <c r="B103" s="67">
        <v>0</v>
      </c>
      <c r="C103" s="67">
        <v>0</v>
      </c>
      <c r="D103" s="69" t="str">
        <f t="shared" si="1"/>
        <v/>
      </c>
    </row>
    <row r="104" spans="1:4">
      <c r="A104" s="70" t="s">
        <v>160</v>
      </c>
      <c r="B104" s="67">
        <v>150</v>
      </c>
      <c r="C104" s="67">
        <v>150</v>
      </c>
      <c r="D104" s="69">
        <f t="shared" si="1"/>
        <v>100</v>
      </c>
    </row>
    <row r="105" spans="1:4">
      <c r="A105" s="70" t="s">
        <v>161</v>
      </c>
      <c r="B105" s="67">
        <f>SUM(B106:B119)</f>
        <v>6905</v>
      </c>
      <c r="C105" s="67">
        <f>SUM(C106:C119)</f>
        <v>6905</v>
      </c>
      <c r="D105" s="69">
        <f t="shared" si="1"/>
        <v>100</v>
      </c>
    </row>
    <row r="106" spans="1:4">
      <c r="A106" s="70" t="s">
        <v>110</v>
      </c>
      <c r="B106" s="67">
        <v>-263</v>
      </c>
      <c r="C106" s="67">
        <v>-263</v>
      </c>
      <c r="D106" s="69">
        <f t="shared" si="1"/>
        <v>100</v>
      </c>
    </row>
    <row r="107" spans="1:4">
      <c r="A107" s="70" t="s">
        <v>98</v>
      </c>
      <c r="B107" s="67">
        <v>0</v>
      </c>
      <c r="C107" s="67">
        <v>0</v>
      </c>
      <c r="D107" s="69" t="str">
        <f t="shared" si="1"/>
        <v/>
      </c>
    </row>
    <row r="108" spans="1:4">
      <c r="A108" s="70" t="s">
        <v>99</v>
      </c>
      <c r="B108" s="67">
        <v>0</v>
      </c>
      <c r="C108" s="67">
        <v>0</v>
      </c>
      <c r="D108" s="69" t="str">
        <f t="shared" si="1"/>
        <v/>
      </c>
    </row>
    <row r="109" spans="1:4">
      <c r="A109" s="70" t="s">
        <v>162</v>
      </c>
      <c r="B109" s="67">
        <v>0</v>
      </c>
      <c r="C109" s="67">
        <v>0</v>
      </c>
      <c r="D109" s="69" t="str">
        <f t="shared" si="1"/>
        <v/>
      </c>
    </row>
    <row r="110" spans="1:4">
      <c r="A110" s="70" t="s">
        <v>163</v>
      </c>
      <c r="B110" s="67">
        <v>0</v>
      </c>
      <c r="C110" s="67">
        <v>0</v>
      </c>
      <c r="D110" s="69" t="str">
        <f t="shared" si="1"/>
        <v/>
      </c>
    </row>
    <row r="111" spans="1:4">
      <c r="A111" s="70" t="s">
        <v>164</v>
      </c>
      <c r="B111" s="67">
        <v>0</v>
      </c>
      <c r="C111" s="67">
        <v>0</v>
      </c>
      <c r="D111" s="69" t="str">
        <f t="shared" si="1"/>
        <v/>
      </c>
    </row>
    <row r="112" spans="1:4">
      <c r="A112" s="70" t="s">
        <v>165</v>
      </c>
      <c r="B112" s="67">
        <v>0</v>
      </c>
      <c r="C112" s="67">
        <v>0</v>
      </c>
      <c r="D112" s="69" t="str">
        <f t="shared" si="1"/>
        <v/>
      </c>
    </row>
    <row r="113" spans="1:4">
      <c r="A113" s="70" t="s">
        <v>166</v>
      </c>
      <c r="B113" s="67">
        <v>7151</v>
      </c>
      <c r="C113" s="67">
        <v>7151</v>
      </c>
      <c r="D113" s="69">
        <f t="shared" si="1"/>
        <v>100</v>
      </c>
    </row>
    <row r="114" spans="1:4">
      <c r="A114" s="70" t="s">
        <v>167</v>
      </c>
      <c r="B114" s="67">
        <v>0</v>
      </c>
      <c r="C114" s="67">
        <v>0</v>
      </c>
      <c r="D114" s="69" t="str">
        <f t="shared" si="1"/>
        <v/>
      </c>
    </row>
    <row r="115" spans="1:4">
      <c r="A115" s="70" t="s">
        <v>168</v>
      </c>
      <c r="B115" s="67">
        <v>0</v>
      </c>
      <c r="C115" s="67">
        <v>0</v>
      </c>
      <c r="D115" s="69" t="str">
        <f t="shared" si="1"/>
        <v/>
      </c>
    </row>
    <row r="116" spans="1:4">
      <c r="A116" s="70" t="s">
        <v>169</v>
      </c>
      <c r="B116" s="67">
        <v>0</v>
      </c>
      <c r="C116" s="67">
        <v>0</v>
      </c>
      <c r="D116" s="69" t="str">
        <f t="shared" si="1"/>
        <v/>
      </c>
    </row>
    <row r="117" spans="1:4">
      <c r="A117" s="70" t="s">
        <v>170</v>
      </c>
      <c r="B117" s="67">
        <v>-3</v>
      </c>
      <c r="C117" s="67">
        <v>-3</v>
      </c>
      <c r="D117" s="69">
        <f t="shared" si="1"/>
        <v>100</v>
      </c>
    </row>
    <row r="118" spans="1:4">
      <c r="A118" s="70" t="s">
        <v>107</v>
      </c>
      <c r="B118" s="67">
        <v>0</v>
      </c>
      <c r="C118" s="67">
        <v>0</v>
      </c>
      <c r="D118" s="69" t="str">
        <f t="shared" si="1"/>
        <v/>
      </c>
    </row>
    <row r="119" spans="1:4">
      <c r="A119" s="70" t="s">
        <v>171</v>
      </c>
      <c r="B119" s="67">
        <v>20</v>
      </c>
      <c r="C119" s="67">
        <v>20</v>
      </c>
      <c r="D119" s="69">
        <f t="shared" si="1"/>
        <v>100</v>
      </c>
    </row>
    <row r="120" spans="1:4">
      <c r="A120" s="70" t="s">
        <v>172</v>
      </c>
      <c r="B120" s="67">
        <f>SUM(B121:B130)</f>
        <v>7320.50172</v>
      </c>
      <c r="C120" s="67">
        <f>SUM(C121:C130)</f>
        <v>7320.50172</v>
      </c>
      <c r="D120" s="69">
        <f t="shared" si="1"/>
        <v>100</v>
      </c>
    </row>
    <row r="121" spans="1:4">
      <c r="A121" s="70" t="s">
        <v>110</v>
      </c>
      <c r="B121" s="67">
        <v>2293.41172</v>
      </c>
      <c r="C121" s="67">
        <v>2293.41172</v>
      </c>
      <c r="D121" s="69">
        <f t="shared" si="1"/>
        <v>100</v>
      </c>
    </row>
    <row r="122" spans="1:4">
      <c r="A122" s="70" t="s">
        <v>98</v>
      </c>
      <c r="B122" s="67">
        <v>154</v>
      </c>
      <c r="C122" s="67">
        <v>154</v>
      </c>
      <c r="D122" s="69">
        <f t="shared" si="1"/>
        <v>100</v>
      </c>
    </row>
    <row r="123" spans="1:4">
      <c r="A123" s="70" t="s">
        <v>99</v>
      </c>
      <c r="B123" s="67">
        <v>138.15</v>
      </c>
      <c r="C123" s="67">
        <v>138.15</v>
      </c>
      <c r="D123" s="69">
        <f t="shared" si="1"/>
        <v>100</v>
      </c>
    </row>
    <row r="124" spans="1:4">
      <c r="A124" s="70" t="s">
        <v>173</v>
      </c>
      <c r="B124" s="67">
        <v>75.94</v>
      </c>
      <c r="C124" s="67">
        <v>75.94</v>
      </c>
      <c r="D124" s="69">
        <f t="shared" si="1"/>
        <v>100</v>
      </c>
    </row>
    <row r="125" spans="1:4">
      <c r="A125" s="70" t="s">
        <v>174</v>
      </c>
      <c r="B125" s="67">
        <v>51</v>
      </c>
      <c r="C125" s="67">
        <v>51</v>
      </c>
      <c r="D125" s="69">
        <f t="shared" si="1"/>
        <v>100</v>
      </c>
    </row>
    <row r="126" spans="1:4">
      <c r="A126" s="70" t="s">
        <v>175</v>
      </c>
      <c r="B126" s="67">
        <v>3</v>
      </c>
      <c r="C126" s="67">
        <v>3</v>
      </c>
      <c r="D126" s="69">
        <f t="shared" si="1"/>
        <v>100</v>
      </c>
    </row>
    <row r="127" spans="1:4">
      <c r="A127" s="70" t="s">
        <v>176</v>
      </c>
      <c r="B127" s="67">
        <v>70</v>
      </c>
      <c r="C127" s="67">
        <v>70</v>
      </c>
      <c r="D127" s="69">
        <f t="shared" si="1"/>
        <v>100</v>
      </c>
    </row>
    <row r="128" spans="1:4">
      <c r="A128" s="70" t="s">
        <v>177</v>
      </c>
      <c r="B128" s="67">
        <v>2143</v>
      </c>
      <c r="C128" s="67">
        <v>2143</v>
      </c>
      <c r="D128" s="69">
        <f t="shared" si="1"/>
        <v>100</v>
      </c>
    </row>
    <row r="129" spans="1:4">
      <c r="A129" s="70" t="s">
        <v>107</v>
      </c>
      <c r="B129" s="67">
        <v>1350</v>
      </c>
      <c r="C129" s="67">
        <v>1350</v>
      </c>
      <c r="D129" s="69">
        <f t="shared" si="1"/>
        <v>100</v>
      </c>
    </row>
    <row r="130" spans="1:4">
      <c r="A130" s="70" t="s">
        <v>178</v>
      </c>
      <c r="B130" s="67">
        <v>1042</v>
      </c>
      <c r="C130" s="67">
        <v>1042</v>
      </c>
      <c r="D130" s="69">
        <f t="shared" si="1"/>
        <v>100</v>
      </c>
    </row>
    <row r="131" spans="1:4">
      <c r="A131" s="70" t="s">
        <v>179</v>
      </c>
      <c r="B131" s="67">
        <f>SUM(B132:B142)</f>
        <v>142</v>
      </c>
      <c r="C131" s="67">
        <f>SUM(C132:C142)</f>
        <v>142</v>
      </c>
      <c r="D131" s="69">
        <f t="shared" si="1"/>
        <v>100</v>
      </c>
    </row>
    <row r="132" spans="1:4">
      <c r="A132" s="70" t="s">
        <v>110</v>
      </c>
      <c r="B132" s="67">
        <v>0</v>
      </c>
      <c r="C132" s="67">
        <v>0</v>
      </c>
      <c r="D132" s="69" t="str">
        <f t="shared" ref="D132:D195" si="2">IFERROR(C132/B132*100,"")</f>
        <v/>
      </c>
    </row>
    <row r="133" spans="1:4">
      <c r="A133" s="70" t="s">
        <v>98</v>
      </c>
      <c r="B133" s="67">
        <v>0</v>
      </c>
      <c r="C133" s="67">
        <v>0</v>
      </c>
      <c r="D133" s="69" t="str">
        <f t="shared" si="2"/>
        <v/>
      </c>
    </row>
    <row r="134" spans="1:4">
      <c r="A134" s="70" t="s">
        <v>99</v>
      </c>
      <c r="B134" s="67">
        <v>0</v>
      </c>
      <c r="C134" s="67">
        <v>0</v>
      </c>
      <c r="D134" s="69" t="str">
        <f t="shared" si="2"/>
        <v/>
      </c>
    </row>
    <row r="135" spans="1:4">
      <c r="A135" s="70" t="s">
        <v>180</v>
      </c>
      <c r="B135" s="67">
        <v>0</v>
      </c>
      <c r="C135" s="67">
        <v>0</v>
      </c>
      <c r="D135" s="69" t="str">
        <f t="shared" si="2"/>
        <v/>
      </c>
    </row>
    <row r="136" spans="1:4">
      <c r="A136" s="70" t="s">
        <v>181</v>
      </c>
      <c r="B136" s="67">
        <v>0</v>
      </c>
      <c r="C136" s="67">
        <v>0</v>
      </c>
      <c r="D136" s="69" t="str">
        <f t="shared" si="2"/>
        <v/>
      </c>
    </row>
    <row r="137" spans="1:4">
      <c r="A137" s="70" t="s">
        <v>182</v>
      </c>
      <c r="B137" s="67">
        <v>0</v>
      </c>
      <c r="C137" s="67">
        <v>0</v>
      </c>
      <c r="D137" s="69" t="str">
        <f t="shared" si="2"/>
        <v/>
      </c>
    </row>
    <row r="138" spans="1:4">
      <c r="A138" s="70" t="s">
        <v>183</v>
      </c>
      <c r="B138" s="67">
        <v>0</v>
      </c>
      <c r="C138" s="67">
        <v>0</v>
      </c>
      <c r="D138" s="69" t="str">
        <f t="shared" si="2"/>
        <v/>
      </c>
    </row>
    <row r="139" spans="1:4">
      <c r="A139" s="70" t="s">
        <v>184</v>
      </c>
      <c r="B139" s="67">
        <v>0</v>
      </c>
      <c r="C139" s="67">
        <v>0</v>
      </c>
      <c r="D139" s="69" t="str">
        <f t="shared" si="2"/>
        <v/>
      </c>
    </row>
    <row r="140" spans="1:4">
      <c r="A140" s="70" t="s">
        <v>185</v>
      </c>
      <c r="B140" s="67">
        <v>0</v>
      </c>
      <c r="C140" s="67">
        <v>0</v>
      </c>
      <c r="D140" s="69" t="str">
        <f t="shared" si="2"/>
        <v/>
      </c>
    </row>
    <row r="141" spans="1:4">
      <c r="A141" s="70" t="s">
        <v>107</v>
      </c>
      <c r="B141" s="67">
        <v>0</v>
      </c>
      <c r="C141" s="67">
        <v>0</v>
      </c>
      <c r="D141" s="69" t="str">
        <f t="shared" si="2"/>
        <v/>
      </c>
    </row>
    <row r="142" spans="1:4">
      <c r="A142" s="70" t="s">
        <v>186</v>
      </c>
      <c r="B142" s="67">
        <v>142</v>
      </c>
      <c r="C142" s="67">
        <v>142</v>
      </c>
      <c r="D142" s="69">
        <f t="shared" si="2"/>
        <v>100</v>
      </c>
    </row>
    <row r="143" spans="1:4">
      <c r="A143" s="70" t="s">
        <v>187</v>
      </c>
      <c r="B143" s="67">
        <f>SUM(B144:B152)</f>
        <v>12975.18044</v>
      </c>
      <c r="C143" s="67">
        <f>SUM(C144:C152)</f>
        <v>12975.18044</v>
      </c>
      <c r="D143" s="69">
        <f t="shared" si="2"/>
        <v>100</v>
      </c>
    </row>
    <row r="144" spans="1:4">
      <c r="A144" s="70" t="s">
        <v>110</v>
      </c>
      <c r="B144" s="67">
        <f>11225.18044-218</f>
        <v>11007.18044</v>
      </c>
      <c r="C144" s="67">
        <f>11225.18044-218</f>
        <v>11007.18044</v>
      </c>
      <c r="D144" s="69">
        <f t="shared" si="2"/>
        <v>100</v>
      </c>
    </row>
    <row r="145" spans="1:4">
      <c r="A145" s="70" t="s">
        <v>98</v>
      </c>
      <c r="B145" s="67">
        <v>729</v>
      </c>
      <c r="C145" s="67">
        <v>729</v>
      </c>
      <c r="D145" s="69">
        <f t="shared" si="2"/>
        <v>100</v>
      </c>
    </row>
    <row r="146" spans="1:4">
      <c r="A146" s="70" t="s">
        <v>99</v>
      </c>
      <c r="B146" s="67">
        <v>119</v>
      </c>
      <c r="C146" s="67">
        <v>119</v>
      </c>
      <c r="D146" s="69">
        <f t="shared" si="2"/>
        <v>100</v>
      </c>
    </row>
    <row r="147" spans="1:4">
      <c r="A147" s="70" t="s">
        <v>188</v>
      </c>
      <c r="B147" s="67">
        <v>355</v>
      </c>
      <c r="C147" s="67">
        <v>355</v>
      </c>
      <c r="D147" s="69">
        <f t="shared" si="2"/>
        <v>100</v>
      </c>
    </row>
    <row r="148" spans="1:4">
      <c r="A148" s="70" t="s">
        <v>189</v>
      </c>
      <c r="B148" s="67">
        <v>396</v>
      </c>
      <c r="C148" s="67">
        <v>396</v>
      </c>
      <c r="D148" s="69">
        <f t="shared" si="2"/>
        <v>100</v>
      </c>
    </row>
    <row r="149" spans="1:4">
      <c r="A149" s="70" t="s">
        <v>190</v>
      </c>
      <c r="B149" s="67">
        <v>85</v>
      </c>
      <c r="C149" s="67">
        <v>85</v>
      </c>
      <c r="D149" s="69">
        <f t="shared" si="2"/>
        <v>100</v>
      </c>
    </row>
    <row r="150" spans="1:4">
      <c r="A150" s="70" t="s">
        <v>142</v>
      </c>
      <c r="B150" s="67">
        <v>320</v>
      </c>
      <c r="C150" s="67">
        <v>320</v>
      </c>
      <c r="D150" s="69">
        <f t="shared" si="2"/>
        <v>100</v>
      </c>
    </row>
    <row r="151" spans="1:4">
      <c r="A151" s="70" t="s">
        <v>107</v>
      </c>
      <c r="B151" s="67">
        <v>0</v>
      </c>
      <c r="C151" s="67">
        <v>0</v>
      </c>
      <c r="D151" s="69" t="str">
        <f t="shared" si="2"/>
        <v/>
      </c>
    </row>
    <row r="152" spans="1:4">
      <c r="A152" s="70" t="s">
        <v>191</v>
      </c>
      <c r="B152" s="67">
        <v>-36</v>
      </c>
      <c r="C152" s="67">
        <v>-36</v>
      </c>
      <c r="D152" s="69">
        <f t="shared" si="2"/>
        <v>100</v>
      </c>
    </row>
    <row r="153" spans="1:4">
      <c r="A153" s="70" t="s">
        <v>192</v>
      </c>
      <c r="B153" s="67">
        <f>SUM(B154:B165)</f>
        <v>7375</v>
      </c>
      <c r="C153" s="67">
        <f>SUM(C154:C165)</f>
        <v>7375</v>
      </c>
      <c r="D153" s="69">
        <f t="shared" si="2"/>
        <v>100</v>
      </c>
    </row>
    <row r="154" spans="1:4">
      <c r="A154" s="70" t="s">
        <v>110</v>
      </c>
      <c r="B154" s="67">
        <v>3112</v>
      </c>
      <c r="C154" s="67">
        <v>3112</v>
      </c>
      <c r="D154" s="69">
        <f t="shared" si="2"/>
        <v>100</v>
      </c>
    </row>
    <row r="155" spans="1:4">
      <c r="A155" s="70" t="s">
        <v>98</v>
      </c>
      <c r="B155" s="67">
        <v>12</v>
      </c>
      <c r="C155" s="67">
        <v>12</v>
      </c>
      <c r="D155" s="69">
        <f t="shared" si="2"/>
        <v>100</v>
      </c>
    </row>
    <row r="156" spans="1:4">
      <c r="A156" s="70" t="s">
        <v>99</v>
      </c>
      <c r="B156" s="67">
        <v>0</v>
      </c>
      <c r="C156" s="67">
        <v>0</v>
      </c>
      <c r="D156" s="69" t="str">
        <f t="shared" si="2"/>
        <v/>
      </c>
    </row>
    <row r="157" spans="1:4">
      <c r="A157" s="70" t="s">
        <v>193</v>
      </c>
      <c r="B157" s="67">
        <v>160</v>
      </c>
      <c r="C157" s="67">
        <v>160</v>
      </c>
      <c r="D157" s="69">
        <f t="shared" si="2"/>
        <v>100</v>
      </c>
    </row>
    <row r="158" spans="1:4">
      <c r="A158" s="70" t="s">
        <v>194</v>
      </c>
      <c r="B158" s="67">
        <v>20</v>
      </c>
      <c r="C158" s="67">
        <v>20</v>
      </c>
      <c r="D158" s="69">
        <f t="shared" si="2"/>
        <v>100</v>
      </c>
    </row>
    <row r="159" spans="1:4">
      <c r="A159" s="70" t="s">
        <v>195</v>
      </c>
      <c r="B159" s="67">
        <v>1490</v>
      </c>
      <c r="C159" s="67">
        <v>1490</v>
      </c>
      <c r="D159" s="69">
        <f t="shared" si="2"/>
        <v>100</v>
      </c>
    </row>
    <row r="160" spans="1:4">
      <c r="A160" s="70" t="s">
        <v>196</v>
      </c>
      <c r="B160" s="67">
        <v>400</v>
      </c>
      <c r="C160" s="67">
        <v>400</v>
      </c>
      <c r="D160" s="69">
        <f t="shared" si="2"/>
        <v>100</v>
      </c>
    </row>
    <row r="161" spans="1:4">
      <c r="A161" s="70" t="s">
        <v>197</v>
      </c>
      <c r="B161" s="67">
        <v>0</v>
      </c>
      <c r="C161" s="67">
        <v>0</v>
      </c>
      <c r="D161" s="69" t="str">
        <f t="shared" si="2"/>
        <v/>
      </c>
    </row>
    <row r="162" spans="1:4">
      <c r="A162" s="70" t="s">
        <v>198</v>
      </c>
      <c r="B162" s="67">
        <v>0</v>
      </c>
      <c r="C162" s="67">
        <v>0</v>
      </c>
      <c r="D162" s="69" t="str">
        <f t="shared" si="2"/>
        <v/>
      </c>
    </row>
    <row r="163" spans="1:4">
      <c r="A163" s="70" t="s">
        <v>142</v>
      </c>
      <c r="B163" s="67">
        <v>0</v>
      </c>
      <c r="C163" s="67">
        <v>0</v>
      </c>
      <c r="D163" s="69" t="str">
        <f t="shared" si="2"/>
        <v/>
      </c>
    </row>
    <row r="164" spans="1:4">
      <c r="A164" s="70" t="s">
        <v>107</v>
      </c>
      <c r="B164" s="67">
        <f>1051+82</f>
        <v>1133</v>
      </c>
      <c r="C164" s="67">
        <f>1051+82</f>
        <v>1133</v>
      </c>
      <c r="D164" s="69">
        <f t="shared" si="2"/>
        <v>100</v>
      </c>
    </row>
    <row r="165" spans="1:4">
      <c r="A165" s="70" t="s">
        <v>199</v>
      </c>
      <c r="B165" s="67">
        <v>1048</v>
      </c>
      <c r="C165" s="67">
        <v>1048</v>
      </c>
      <c r="D165" s="69">
        <f t="shared" si="2"/>
        <v>100</v>
      </c>
    </row>
    <row r="166" spans="1:4">
      <c r="A166" s="70" t="s">
        <v>200</v>
      </c>
      <c r="B166" s="67">
        <f>SUM(B167:B172)</f>
        <v>1020.55432</v>
      </c>
      <c r="C166" s="67">
        <f>SUM(C167:C172)</f>
        <v>1020.55432</v>
      </c>
      <c r="D166" s="69">
        <f t="shared" si="2"/>
        <v>100</v>
      </c>
    </row>
    <row r="167" spans="1:4">
      <c r="A167" s="70" t="s">
        <v>110</v>
      </c>
      <c r="B167" s="67">
        <v>312.55432</v>
      </c>
      <c r="C167" s="67">
        <v>312.55432</v>
      </c>
      <c r="D167" s="69">
        <f t="shared" si="2"/>
        <v>100</v>
      </c>
    </row>
    <row r="168" spans="1:4">
      <c r="A168" s="70" t="s">
        <v>98</v>
      </c>
      <c r="B168" s="67">
        <v>272</v>
      </c>
      <c r="C168" s="67">
        <v>272</v>
      </c>
      <c r="D168" s="69">
        <f t="shared" si="2"/>
        <v>100</v>
      </c>
    </row>
    <row r="169" spans="1:4">
      <c r="A169" s="70" t="s">
        <v>99</v>
      </c>
      <c r="B169" s="67">
        <v>0</v>
      </c>
      <c r="C169" s="67">
        <v>0</v>
      </c>
      <c r="D169" s="69" t="str">
        <f t="shared" si="2"/>
        <v/>
      </c>
    </row>
    <row r="170" spans="1:4">
      <c r="A170" s="70" t="s">
        <v>201</v>
      </c>
      <c r="B170" s="67">
        <v>110</v>
      </c>
      <c r="C170" s="67">
        <v>110</v>
      </c>
      <c r="D170" s="69">
        <f t="shared" si="2"/>
        <v>100</v>
      </c>
    </row>
    <row r="171" spans="1:4">
      <c r="A171" s="70" t="s">
        <v>107</v>
      </c>
      <c r="B171" s="67">
        <v>0</v>
      </c>
      <c r="C171" s="67">
        <v>0</v>
      </c>
      <c r="D171" s="69" t="str">
        <f t="shared" si="2"/>
        <v/>
      </c>
    </row>
    <row r="172" spans="1:4">
      <c r="A172" s="70" t="s">
        <v>202</v>
      </c>
      <c r="B172" s="67">
        <v>326</v>
      </c>
      <c r="C172" s="67">
        <v>326</v>
      </c>
      <c r="D172" s="69">
        <f t="shared" si="2"/>
        <v>100</v>
      </c>
    </row>
    <row r="173" spans="1:4">
      <c r="A173" s="70" t="s">
        <v>203</v>
      </c>
      <c r="B173" s="67">
        <f>SUM(B174:B179)</f>
        <v>95</v>
      </c>
      <c r="C173" s="67">
        <f>SUM(C174:C179)</f>
        <v>95</v>
      </c>
      <c r="D173" s="69">
        <f t="shared" si="2"/>
        <v>100</v>
      </c>
    </row>
    <row r="174" spans="1:4">
      <c r="A174" s="70" t="s">
        <v>110</v>
      </c>
      <c r="B174" s="67">
        <v>25</v>
      </c>
      <c r="C174" s="67">
        <v>25</v>
      </c>
      <c r="D174" s="69">
        <f t="shared" si="2"/>
        <v>100</v>
      </c>
    </row>
    <row r="175" spans="1:4">
      <c r="A175" s="70" t="s">
        <v>98</v>
      </c>
      <c r="B175" s="67">
        <v>0</v>
      </c>
      <c r="C175" s="67">
        <v>0</v>
      </c>
      <c r="D175" s="69" t="str">
        <f t="shared" si="2"/>
        <v/>
      </c>
    </row>
    <row r="176" spans="1:4">
      <c r="A176" s="70" t="s">
        <v>99</v>
      </c>
      <c r="B176" s="67">
        <v>0</v>
      </c>
      <c r="C176" s="67">
        <v>0</v>
      </c>
      <c r="D176" s="69" t="str">
        <f t="shared" si="2"/>
        <v/>
      </c>
    </row>
    <row r="177" spans="1:4">
      <c r="A177" s="70" t="s">
        <v>204</v>
      </c>
      <c r="B177" s="67">
        <v>50</v>
      </c>
      <c r="C177" s="67">
        <v>50</v>
      </c>
      <c r="D177" s="69">
        <f t="shared" si="2"/>
        <v>100</v>
      </c>
    </row>
    <row r="178" spans="1:4">
      <c r="A178" s="70" t="s">
        <v>107</v>
      </c>
      <c r="B178" s="67">
        <v>0</v>
      </c>
      <c r="C178" s="67">
        <v>0</v>
      </c>
      <c r="D178" s="69" t="str">
        <f t="shared" si="2"/>
        <v/>
      </c>
    </row>
    <row r="179" spans="1:4">
      <c r="A179" s="70" t="s">
        <v>205</v>
      </c>
      <c r="B179" s="67">
        <v>20</v>
      </c>
      <c r="C179" s="67">
        <v>20</v>
      </c>
      <c r="D179" s="69">
        <f t="shared" si="2"/>
        <v>100</v>
      </c>
    </row>
    <row r="180" spans="1:4">
      <c r="A180" s="72" t="s">
        <v>206</v>
      </c>
      <c r="B180" s="67">
        <f>SUM(B181:B185)</f>
        <v>1861.439157</v>
      </c>
      <c r="C180" s="67">
        <f>SUM(C181:C185)</f>
        <v>1861.439157</v>
      </c>
      <c r="D180" s="69">
        <f t="shared" si="2"/>
        <v>100</v>
      </c>
    </row>
    <row r="181" spans="1:4">
      <c r="A181" s="72" t="s">
        <v>207</v>
      </c>
      <c r="B181" s="67">
        <v>670.0974</v>
      </c>
      <c r="C181" s="67">
        <v>670.0974</v>
      </c>
      <c r="D181" s="69">
        <f t="shared" si="2"/>
        <v>100</v>
      </c>
    </row>
    <row r="182" spans="1:4">
      <c r="A182" s="72" t="s">
        <v>208</v>
      </c>
      <c r="B182" s="67">
        <v>29.6196</v>
      </c>
      <c r="C182" s="67">
        <v>29.6196</v>
      </c>
      <c r="D182" s="69">
        <f t="shared" si="2"/>
        <v>100</v>
      </c>
    </row>
    <row r="183" spans="1:4">
      <c r="A183" s="72" t="s">
        <v>209</v>
      </c>
      <c r="B183" s="67">
        <v>296</v>
      </c>
      <c r="C183" s="67">
        <v>296</v>
      </c>
      <c r="D183" s="69">
        <f t="shared" si="2"/>
        <v>100</v>
      </c>
    </row>
    <row r="184" spans="1:4">
      <c r="A184" s="72" t="s">
        <v>210</v>
      </c>
      <c r="B184" s="67">
        <v>97</v>
      </c>
      <c r="C184" s="67">
        <v>97</v>
      </c>
      <c r="D184" s="69">
        <f t="shared" si="2"/>
        <v>100</v>
      </c>
    </row>
    <row r="185" spans="1:4">
      <c r="A185" s="72" t="s">
        <v>211</v>
      </c>
      <c r="B185" s="67">
        <v>768.722157</v>
      </c>
      <c r="C185" s="67">
        <v>768.722157</v>
      </c>
      <c r="D185" s="69">
        <f t="shared" si="2"/>
        <v>100</v>
      </c>
    </row>
    <row r="186" spans="1:4">
      <c r="A186" s="70" t="s">
        <v>212</v>
      </c>
      <c r="B186" s="67">
        <f>SUM(B187:B191)</f>
        <v>968.65108</v>
      </c>
      <c r="C186" s="67">
        <f>SUM(C187:C191)</f>
        <v>968.65108</v>
      </c>
      <c r="D186" s="69">
        <f t="shared" si="2"/>
        <v>100</v>
      </c>
    </row>
    <row r="187" spans="1:4">
      <c r="A187" s="70" t="s">
        <v>110</v>
      </c>
      <c r="B187" s="67">
        <v>551.33108</v>
      </c>
      <c r="C187" s="67">
        <v>551.33108</v>
      </c>
      <c r="D187" s="69">
        <f t="shared" si="2"/>
        <v>100</v>
      </c>
    </row>
    <row r="188" spans="1:4">
      <c r="A188" s="70" t="s">
        <v>98</v>
      </c>
      <c r="B188" s="67">
        <v>95</v>
      </c>
      <c r="C188" s="67">
        <v>95</v>
      </c>
      <c r="D188" s="69">
        <f t="shared" si="2"/>
        <v>100</v>
      </c>
    </row>
    <row r="189" spans="1:4">
      <c r="A189" s="70" t="s">
        <v>99</v>
      </c>
      <c r="B189" s="67">
        <v>1.18</v>
      </c>
      <c r="C189" s="67">
        <v>1.18</v>
      </c>
      <c r="D189" s="69">
        <f t="shared" si="2"/>
        <v>100</v>
      </c>
    </row>
    <row r="190" spans="1:4">
      <c r="A190" s="70" t="s">
        <v>213</v>
      </c>
      <c r="B190" s="67">
        <v>223.14</v>
      </c>
      <c r="C190" s="67">
        <v>223.14</v>
      </c>
      <c r="D190" s="69">
        <f t="shared" si="2"/>
        <v>100</v>
      </c>
    </row>
    <row r="191" spans="1:4">
      <c r="A191" s="70" t="s">
        <v>214</v>
      </c>
      <c r="B191" s="67">
        <v>98</v>
      </c>
      <c r="C191" s="67">
        <v>98</v>
      </c>
      <c r="D191" s="69">
        <f t="shared" si="2"/>
        <v>100</v>
      </c>
    </row>
    <row r="192" spans="1:4">
      <c r="A192" s="70" t="s">
        <v>215</v>
      </c>
      <c r="B192" s="67">
        <f>SUM(B193:B198)</f>
        <v>1220.4795</v>
      </c>
      <c r="C192" s="67">
        <f>SUM(C193:C198)</f>
        <v>1220.4795</v>
      </c>
      <c r="D192" s="69">
        <f t="shared" si="2"/>
        <v>100</v>
      </c>
    </row>
    <row r="193" spans="1:4">
      <c r="A193" s="70" t="s">
        <v>110</v>
      </c>
      <c r="B193" s="67">
        <v>806.4795</v>
      </c>
      <c r="C193" s="67">
        <v>806.4795</v>
      </c>
      <c r="D193" s="69">
        <f t="shared" si="2"/>
        <v>100</v>
      </c>
    </row>
    <row r="194" spans="1:4">
      <c r="A194" s="70" t="s">
        <v>98</v>
      </c>
      <c r="B194" s="67">
        <v>110</v>
      </c>
      <c r="C194" s="67">
        <v>110</v>
      </c>
      <c r="D194" s="69">
        <f t="shared" si="2"/>
        <v>100</v>
      </c>
    </row>
    <row r="195" spans="1:4">
      <c r="A195" s="70" t="s">
        <v>99</v>
      </c>
      <c r="B195" s="67">
        <v>0</v>
      </c>
      <c r="C195" s="67">
        <v>0</v>
      </c>
      <c r="D195" s="69" t="str">
        <f t="shared" si="2"/>
        <v/>
      </c>
    </row>
    <row r="196" spans="1:4">
      <c r="A196" s="70" t="s">
        <v>113</v>
      </c>
      <c r="B196" s="67">
        <v>0</v>
      </c>
      <c r="C196" s="67">
        <v>0</v>
      </c>
      <c r="D196" s="69" t="str">
        <f t="shared" ref="D196:D259" si="3">IFERROR(C196/B196*100,"")</f>
        <v/>
      </c>
    </row>
    <row r="197" spans="1:4">
      <c r="A197" s="70" t="s">
        <v>107</v>
      </c>
      <c r="B197" s="67">
        <v>60</v>
      </c>
      <c r="C197" s="67">
        <v>60</v>
      </c>
      <c r="D197" s="69">
        <f t="shared" si="3"/>
        <v>100</v>
      </c>
    </row>
    <row r="198" spans="1:4">
      <c r="A198" s="70" t="s">
        <v>216</v>
      </c>
      <c r="B198" s="67">
        <v>244</v>
      </c>
      <c r="C198" s="67">
        <v>244</v>
      </c>
      <c r="D198" s="69">
        <f t="shared" si="3"/>
        <v>100</v>
      </c>
    </row>
    <row r="199" spans="1:4">
      <c r="A199" s="70" t="s">
        <v>217</v>
      </c>
      <c r="B199" s="67">
        <f>SUM(B200:B206)</f>
        <v>3239</v>
      </c>
      <c r="C199" s="67">
        <f>SUM(C200:C206)</f>
        <v>3239</v>
      </c>
      <c r="D199" s="69">
        <f t="shared" si="3"/>
        <v>100</v>
      </c>
    </row>
    <row r="200" spans="1:4">
      <c r="A200" s="70" t="s">
        <v>110</v>
      </c>
      <c r="B200" s="67">
        <v>2469</v>
      </c>
      <c r="C200" s="67">
        <v>2469</v>
      </c>
      <c r="D200" s="69">
        <f t="shared" si="3"/>
        <v>100</v>
      </c>
    </row>
    <row r="201" spans="1:4">
      <c r="A201" s="70" t="s">
        <v>98</v>
      </c>
      <c r="B201" s="67">
        <v>-35</v>
      </c>
      <c r="C201" s="67">
        <v>-35</v>
      </c>
      <c r="D201" s="69">
        <f t="shared" si="3"/>
        <v>100</v>
      </c>
    </row>
    <row r="202" spans="1:4">
      <c r="A202" s="70" t="s">
        <v>99</v>
      </c>
      <c r="B202" s="67">
        <v>-16</v>
      </c>
      <c r="C202" s="67">
        <v>-16</v>
      </c>
      <c r="D202" s="69">
        <f t="shared" si="3"/>
        <v>100</v>
      </c>
    </row>
    <row r="203" spans="1:4">
      <c r="A203" s="70" t="s">
        <v>218</v>
      </c>
      <c r="B203" s="67">
        <v>0</v>
      </c>
      <c r="C203" s="67">
        <v>0</v>
      </c>
      <c r="D203" s="69" t="str">
        <f t="shared" si="3"/>
        <v/>
      </c>
    </row>
    <row r="204" spans="1:4">
      <c r="A204" s="70" t="s">
        <v>219</v>
      </c>
      <c r="B204" s="67">
        <v>0</v>
      </c>
      <c r="C204" s="67">
        <v>0</v>
      </c>
      <c r="D204" s="69" t="str">
        <f t="shared" si="3"/>
        <v/>
      </c>
    </row>
    <row r="205" spans="1:4">
      <c r="A205" s="70" t="s">
        <v>107</v>
      </c>
      <c r="B205" s="67">
        <v>90</v>
      </c>
      <c r="C205" s="67">
        <v>90</v>
      </c>
      <c r="D205" s="69">
        <f t="shared" si="3"/>
        <v>100</v>
      </c>
    </row>
    <row r="206" spans="1:4">
      <c r="A206" s="70" t="s">
        <v>220</v>
      </c>
      <c r="B206" s="67">
        <v>731</v>
      </c>
      <c r="C206" s="67">
        <v>731</v>
      </c>
      <c r="D206" s="69">
        <f t="shared" si="3"/>
        <v>100</v>
      </c>
    </row>
    <row r="207" spans="1:4">
      <c r="A207" s="70" t="s">
        <v>221</v>
      </c>
      <c r="B207" s="67">
        <f>SUM(B208:B215)</f>
        <v>6368</v>
      </c>
      <c r="C207" s="67">
        <f>SUM(C208:C215)</f>
        <v>6368</v>
      </c>
      <c r="D207" s="69">
        <f t="shared" si="3"/>
        <v>100</v>
      </c>
    </row>
    <row r="208" spans="1:4">
      <c r="A208" s="70" t="s">
        <v>110</v>
      </c>
      <c r="B208" s="67">
        <v>3458</v>
      </c>
      <c r="C208" s="67">
        <v>3458</v>
      </c>
      <c r="D208" s="69">
        <f t="shared" si="3"/>
        <v>100</v>
      </c>
    </row>
    <row r="209" spans="1:4">
      <c r="A209" s="70" t="s">
        <v>98</v>
      </c>
      <c r="B209" s="67">
        <v>146</v>
      </c>
      <c r="C209" s="67">
        <v>146</v>
      </c>
      <c r="D209" s="69">
        <f t="shared" si="3"/>
        <v>100</v>
      </c>
    </row>
    <row r="210" spans="1:4">
      <c r="A210" s="70" t="s">
        <v>99</v>
      </c>
      <c r="B210" s="67">
        <v>0</v>
      </c>
      <c r="C210" s="67">
        <v>0</v>
      </c>
      <c r="D210" s="69" t="str">
        <f t="shared" si="3"/>
        <v/>
      </c>
    </row>
    <row r="211" spans="1:4">
      <c r="A211" s="70" t="s">
        <v>222</v>
      </c>
      <c r="B211" s="67">
        <v>459</v>
      </c>
      <c r="C211" s="67">
        <v>459</v>
      </c>
      <c r="D211" s="69">
        <f t="shared" si="3"/>
        <v>100</v>
      </c>
    </row>
    <row r="212" spans="1:4">
      <c r="A212" s="70" t="s">
        <v>223</v>
      </c>
      <c r="B212" s="67">
        <v>0</v>
      </c>
      <c r="C212" s="67">
        <v>0</v>
      </c>
      <c r="D212" s="69" t="str">
        <f t="shared" si="3"/>
        <v/>
      </c>
    </row>
    <row r="213" spans="1:4">
      <c r="A213" s="70" t="s">
        <v>224</v>
      </c>
      <c r="B213" s="67">
        <v>0</v>
      </c>
      <c r="C213" s="67">
        <v>0</v>
      </c>
      <c r="D213" s="69" t="str">
        <f t="shared" si="3"/>
        <v/>
      </c>
    </row>
    <row r="214" spans="1:4">
      <c r="A214" s="70" t="s">
        <v>107</v>
      </c>
      <c r="B214" s="67">
        <v>0</v>
      </c>
      <c r="C214" s="67">
        <v>0</v>
      </c>
      <c r="D214" s="69" t="str">
        <f t="shared" si="3"/>
        <v/>
      </c>
    </row>
    <row r="215" spans="1:4">
      <c r="A215" s="70" t="s">
        <v>225</v>
      </c>
      <c r="B215" s="67">
        <v>2305</v>
      </c>
      <c r="C215" s="67">
        <v>2305</v>
      </c>
      <c r="D215" s="69">
        <f t="shared" si="3"/>
        <v>100</v>
      </c>
    </row>
    <row r="216" spans="1:4">
      <c r="A216" s="70" t="s">
        <v>226</v>
      </c>
      <c r="B216" s="67">
        <f>SUM(B217:B222)</f>
        <v>6770.15</v>
      </c>
      <c r="C216" s="67">
        <f>SUM(C217:C222)</f>
        <v>6770.15</v>
      </c>
      <c r="D216" s="69">
        <f t="shared" si="3"/>
        <v>100</v>
      </c>
    </row>
    <row r="217" spans="1:4">
      <c r="A217" s="70" t="s">
        <v>110</v>
      </c>
      <c r="B217" s="67">
        <v>4129</v>
      </c>
      <c r="C217" s="67">
        <v>4129</v>
      </c>
      <c r="D217" s="69">
        <f t="shared" si="3"/>
        <v>100</v>
      </c>
    </row>
    <row r="218" spans="1:4">
      <c r="A218" s="70" t="s">
        <v>98</v>
      </c>
      <c r="B218" s="67">
        <v>77</v>
      </c>
      <c r="C218" s="67">
        <v>77</v>
      </c>
      <c r="D218" s="69">
        <f t="shared" si="3"/>
        <v>100</v>
      </c>
    </row>
    <row r="219" spans="1:4">
      <c r="A219" s="70" t="s">
        <v>99</v>
      </c>
      <c r="B219" s="67">
        <v>0</v>
      </c>
      <c r="C219" s="67">
        <v>0</v>
      </c>
      <c r="D219" s="69" t="str">
        <f t="shared" si="3"/>
        <v/>
      </c>
    </row>
    <row r="220" spans="1:4">
      <c r="A220" s="70" t="s">
        <v>227</v>
      </c>
      <c r="B220" s="67">
        <v>768</v>
      </c>
      <c r="C220" s="67">
        <v>768</v>
      </c>
      <c r="D220" s="69">
        <f t="shared" si="3"/>
        <v>100</v>
      </c>
    </row>
    <row r="221" spans="1:4">
      <c r="A221" s="70" t="s">
        <v>107</v>
      </c>
      <c r="B221" s="67">
        <v>31.15</v>
      </c>
      <c r="C221" s="67">
        <v>31.15</v>
      </c>
      <c r="D221" s="69">
        <f t="shared" si="3"/>
        <v>100</v>
      </c>
    </row>
    <row r="222" spans="1:4">
      <c r="A222" s="70" t="s">
        <v>228</v>
      </c>
      <c r="B222" s="67">
        <v>1765</v>
      </c>
      <c r="C222" s="67">
        <v>1765</v>
      </c>
      <c r="D222" s="69">
        <f t="shared" si="3"/>
        <v>100</v>
      </c>
    </row>
    <row r="223" spans="1:4">
      <c r="A223" s="70" t="s">
        <v>229</v>
      </c>
      <c r="B223" s="67">
        <f>SUM(B224:B228)</f>
        <v>1956.13204</v>
      </c>
      <c r="C223" s="67">
        <f>SUM(C224:C228)</f>
        <v>1956.13204</v>
      </c>
      <c r="D223" s="69">
        <f t="shared" si="3"/>
        <v>100</v>
      </c>
    </row>
    <row r="224" spans="1:4">
      <c r="A224" s="70" t="s">
        <v>110</v>
      </c>
      <c r="B224" s="67">
        <v>947</v>
      </c>
      <c r="C224" s="67">
        <v>947</v>
      </c>
      <c r="D224" s="69">
        <f t="shared" si="3"/>
        <v>100</v>
      </c>
    </row>
    <row r="225" spans="1:4">
      <c r="A225" s="70" t="s">
        <v>98</v>
      </c>
      <c r="B225" s="67">
        <v>805</v>
      </c>
      <c r="C225" s="67">
        <v>805</v>
      </c>
      <c r="D225" s="69">
        <f t="shared" si="3"/>
        <v>100</v>
      </c>
    </row>
    <row r="226" spans="1:4">
      <c r="A226" s="70" t="s">
        <v>99</v>
      </c>
      <c r="B226" s="67">
        <v>0</v>
      </c>
      <c r="C226" s="67">
        <v>0</v>
      </c>
      <c r="D226" s="69" t="str">
        <f t="shared" si="3"/>
        <v/>
      </c>
    </row>
    <row r="227" spans="1:4">
      <c r="A227" s="70" t="s">
        <v>107</v>
      </c>
      <c r="B227" s="67">
        <v>87.13204</v>
      </c>
      <c r="C227" s="67">
        <v>87.13204</v>
      </c>
      <c r="D227" s="69">
        <f t="shared" si="3"/>
        <v>100</v>
      </c>
    </row>
    <row r="228" spans="1:4">
      <c r="A228" s="70" t="s">
        <v>230</v>
      </c>
      <c r="B228" s="67">
        <v>117</v>
      </c>
      <c r="C228" s="67">
        <v>117</v>
      </c>
      <c r="D228" s="69">
        <f t="shared" si="3"/>
        <v>100</v>
      </c>
    </row>
    <row r="229" spans="1:4">
      <c r="A229" s="72" t="s">
        <v>231</v>
      </c>
      <c r="B229" s="67">
        <f>SUM(B230:B232)</f>
        <v>2067.88352</v>
      </c>
      <c r="C229" s="67">
        <f>SUM(C230:C232)</f>
        <v>2067.88352</v>
      </c>
      <c r="D229" s="69">
        <f t="shared" si="3"/>
        <v>100</v>
      </c>
    </row>
    <row r="230" spans="1:4">
      <c r="A230" s="72" t="s">
        <v>207</v>
      </c>
      <c r="B230" s="67">
        <v>1060.25192</v>
      </c>
      <c r="C230" s="67">
        <v>1060.25192</v>
      </c>
      <c r="D230" s="69">
        <f t="shared" si="3"/>
        <v>100</v>
      </c>
    </row>
    <row r="231" spans="1:4">
      <c r="A231" s="72" t="s">
        <v>232</v>
      </c>
      <c r="B231" s="67">
        <v>471.3416</v>
      </c>
      <c r="C231" s="67">
        <v>471.3416</v>
      </c>
      <c r="D231" s="69">
        <f t="shared" si="3"/>
        <v>100</v>
      </c>
    </row>
    <row r="232" spans="1:4">
      <c r="A232" s="72" t="s">
        <v>233</v>
      </c>
      <c r="B232" s="67">
        <f>-4990+5483.29+43</f>
        <v>536.29</v>
      </c>
      <c r="C232" s="67">
        <f>-4990+5483.29+43</f>
        <v>536.29</v>
      </c>
      <c r="D232" s="69">
        <f t="shared" si="3"/>
        <v>100</v>
      </c>
    </row>
    <row r="233" spans="1:4">
      <c r="A233" s="72" t="s">
        <v>234</v>
      </c>
      <c r="B233" s="67">
        <f>SUM(B234:B235)</f>
        <v>716.23728</v>
      </c>
      <c r="C233" s="67">
        <f>SUM(C234:C235)</f>
        <v>716.23728</v>
      </c>
      <c r="D233" s="69">
        <f t="shared" si="3"/>
        <v>100</v>
      </c>
    </row>
    <row r="234" spans="1:4">
      <c r="A234" s="72" t="s">
        <v>235</v>
      </c>
      <c r="B234" s="67">
        <v>706.23728</v>
      </c>
      <c r="C234" s="67">
        <v>706.23728</v>
      </c>
      <c r="D234" s="69">
        <f t="shared" si="3"/>
        <v>100</v>
      </c>
    </row>
    <row r="235" spans="1:4">
      <c r="A235" s="72" t="s">
        <v>236</v>
      </c>
      <c r="B235" s="67">
        <v>10</v>
      </c>
      <c r="C235" s="67">
        <v>10</v>
      </c>
      <c r="D235" s="69">
        <f t="shared" si="3"/>
        <v>100</v>
      </c>
    </row>
    <row r="236" spans="1:4">
      <c r="A236" s="72" t="s">
        <v>237</v>
      </c>
      <c r="B236" s="67">
        <f>SUM(B237:B238)</f>
        <v>263.298756</v>
      </c>
      <c r="C236" s="67">
        <f>SUM(C237:C238)</f>
        <v>263.298756</v>
      </c>
      <c r="D236" s="69">
        <f t="shared" si="3"/>
        <v>100</v>
      </c>
    </row>
    <row r="237" spans="1:4">
      <c r="A237" s="72" t="s">
        <v>207</v>
      </c>
      <c r="B237" s="67">
        <v>235.648756</v>
      </c>
      <c r="C237" s="67">
        <v>235.648756</v>
      </c>
      <c r="D237" s="69">
        <f t="shared" si="3"/>
        <v>100</v>
      </c>
    </row>
    <row r="238" spans="1:4">
      <c r="A238" s="72" t="s">
        <v>238</v>
      </c>
      <c r="B238" s="67">
        <v>27.65</v>
      </c>
      <c r="C238" s="67">
        <v>27.65</v>
      </c>
      <c r="D238" s="69">
        <f t="shared" si="3"/>
        <v>100</v>
      </c>
    </row>
    <row r="239" spans="1:4">
      <c r="A239" s="70" t="s">
        <v>239</v>
      </c>
      <c r="B239" s="67">
        <f>SUM(B240:B244)</f>
        <v>5157</v>
      </c>
      <c r="C239" s="67">
        <f>SUM(C240:C244)</f>
        <v>5157</v>
      </c>
      <c r="D239" s="69">
        <f t="shared" si="3"/>
        <v>100</v>
      </c>
    </row>
    <row r="240" spans="1:4">
      <c r="A240" s="70" t="s">
        <v>110</v>
      </c>
      <c r="B240" s="67">
        <v>1007</v>
      </c>
      <c r="C240" s="67">
        <v>1007</v>
      </c>
      <c r="D240" s="69">
        <f t="shared" si="3"/>
        <v>100</v>
      </c>
    </row>
    <row r="241" spans="1:4">
      <c r="A241" s="70" t="s">
        <v>98</v>
      </c>
      <c r="B241" s="67">
        <v>0</v>
      </c>
      <c r="C241" s="67">
        <v>0</v>
      </c>
      <c r="D241" s="69" t="str">
        <f t="shared" si="3"/>
        <v/>
      </c>
    </row>
    <row r="242" spans="1:4">
      <c r="A242" s="70" t="s">
        <v>99</v>
      </c>
      <c r="B242" s="67">
        <v>0</v>
      </c>
      <c r="C242" s="67">
        <v>0</v>
      </c>
      <c r="D242" s="69" t="str">
        <f t="shared" si="3"/>
        <v/>
      </c>
    </row>
    <row r="243" spans="1:4">
      <c r="A243" s="70" t="s">
        <v>107</v>
      </c>
      <c r="B243" s="67">
        <v>0</v>
      </c>
      <c r="C243" s="67">
        <v>0</v>
      </c>
      <c r="D243" s="69" t="str">
        <f t="shared" si="3"/>
        <v/>
      </c>
    </row>
    <row r="244" spans="1:4">
      <c r="A244" s="70" t="s">
        <v>240</v>
      </c>
      <c r="B244" s="67">
        <v>4150</v>
      </c>
      <c r="C244" s="67">
        <v>4150</v>
      </c>
      <c r="D244" s="69">
        <f t="shared" si="3"/>
        <v>100</v>
      </c>
    </row>
    <row r="245" spans="1:4">
      <c r="A245" s="70" t="s">
        <v>241</v>
      </c>
      <c r="B245" s="67">
        <f>SUM(B246:B247)</f>
        <v>4591</v>
      </c>
      <c r="C245" s="67">
        <f>SUM(C246:C247)</f>
        <v>4591</v>
      </c>
      <c r="D245" s="69">
        <f t="shared" si="3"/>
        <v>100</v>
      </c>
    </row>
    <row r="246" spans="1:4">
      <c r="A246" s="70" t="s">
        <v>242</v>
      </c>
      <c r="B246" s="67">
        <v>0</v>
      </c>
      <c r="C246" s="67">
        <v>0</v>
      </c>
      <c r="D246" s="69" t="str">
        <f t="shared" si="3"/>
        <v/>
      </c>
    </row>
    <row r="247" spans="1:4">
      <c r="A247" s="70" t="s">
        <v>243</v>
      </c>
      <c r="B247" s="89">
        <v>4591</v>
      </c>
      <c r="C247" s="89">
        <v>4591</v>
      </c>
      <c r="D247" s="69">
        <f t="shared" si="3"/>
        <v>100</v>
      </c>
    </row>
    <row r="248" spans="1:4">
      <c r="A248" s="70"/>
      <c r="B248" s="67">
        <v>0</v>
      </c>
      <c r="C248" s="67">
        <v>0</v>
      </c>
      <c r="D248" s="69" t="str">
        <f t="shared" si="3"/>
        <v/>
      </c>
    </row>
    <row r="249" spans="1:4">
      <c r="A249" s="70" t="s">
        <v>244</v>
      </c>
      <c r="B249" s="67">
        <v>117535.935722</v>
      </c>
      <c r="C249" s="67">
        <v>117535.935722</v>
      </c>
      <c r="D249" s="69">
        <f t="shared" si="3"/>
        <v>100</v>
      </c>
    </row>
    <row r="250" spans="1:4">
      <c r="A250" s="70" t="s">
        <v>245</v>
      </c>
      <c r="B250" s="67">
        <f>SUM(B251,B256,B265,B272,B278,B282,B286,B290,B296,B303)</f>
        <v>201306.165327</v>
      </c>
      <c r="C250" s="67">
        <f>SUM(C251,C256,C265,C272,C278,C282,C286,C290,C296,C303)</f>
        <v>201306.165327</v>
      </c>
      <c r="D250" s="69">
        <f t="shared" si="3"/>
        <v>100</v>
      </c>
    </row>
    <row r="251" spans="1:4">
      <c r="A251" s="70" t="s">
        <v>246</v>
      </c>
      <c r="B251" s="67">
        <v>4256</v>
      </c>
      <c r="C251" s="67">
        <v>4256</v>
      </c>
      <c r="D251" s="69">
        <f t="shared" si="3"/>
        <v>100</v>
      </c>
    </row>
    <row r="252" spans="1:4">
      <c r="A252" s="70" t="s">
        <v>110</v>
      </c>
      <c r="B252" s="67">
        <v>1641.7853</v>
      </c>
      <c r="C252" s="67">
        <v>1641.7853</v>
      </c>
      <c r="D252" s="69">
        <f t="shared" si="3"/>
        <v>100</v>
      </c>
    </row>
    <row r="253" spans="1:4">
      <c r="A253" s="70" t="s">
        <v>98</v>
      </c>
      <c r="B253" s="67">
        <v>154</v>
      </c>
      <c r="C253" s="67">
        <v>154</v>
      </c>
      <c r="D253" s="69">
        <f t="shared" si="3"/>
        <v>100</v>
      </c>
    </row>
    <row r="254" spans="1:4">
      <c r="A254" s="70" t="s">
        <v>99</v>
      </c>
      <c r="B254" s="67">
        <v>0</v>
      </c>
      <c r="C254" s="67">
        <v>0</v>
      </c>
      <c r="D254" s="69" t="str">
        <f t="shared" si="3"/>
        <v/>
      </c>
    </row>
    <row r="255" spans="1:4">
      <c r="A255" s="70" t="s">
        <v>247</v>
      </c>
      <c r="B255" s="67">
        <v>2461</v>
      </c>
      <c r="C255" s="67">
        <v>2461</v>
      </c>
      <c r="D255" s="69">
        <f t="shared" si="3"/>
        <v>100</v>
      </c>
    </row>
    <row r="256" spans="1:4">
      <c r="A256" s="70" t="s">
        <v>248</v>
      </c>
      <c r="B256" s="67">
        <f>SUM(B257:B264)</f>
        <v>129200.279434</v>
      </c>
      <c r="C256" s="67">
        <f>SUM(C257:C264)</f>
        <v>129200.279434</v>
      </c>
      <c r="D256" s="69">
        <f t="shared" si="3"/>
        <v>100</v>
      </c>
    </row>
    <row r="257" spans="1:4">
      <c r="A257" s="70" t="s">
        <v>249</v>
      </c>
      <c r="B257" s="67">
        <v>0</v>
      </c>
      <c r="C257" s="67">
        <v>0</v>
      </c>
      <c r="D257" s="69" t="str">
        <f t="shared" si="3"/>
        <v/>
      </c>
    </row>
    <row r="258" spans="1:4">
      <c r="A258" s="70" t="s">
        <v>250</v>
      </c>
      <c r="B258" s="67">
        <v>2351</v>
      </c>
      <c r="C258" s="67">
        <v>2351</v>
      </c>
      <c r="D258" s="69">
        <f t="shared" si="3"/>
        <v>100</v>
      </c>
    </row>
    <row r="259" spans="1:4">
      <c r="A259" s="70" t="s">
        <v>251</v>
      </c>
      <c r="B259" s="67">
        <v>15731.535282</v>
      </c>
      <c r="C259" s="67">
        <v>15731.535282</v>
      </c>
      <c r="D259" s="69">
        <f t="shared" si="3"/>
        <v>100</v>
      </c>
    </row>
    <row r="260" spans="1:4">
      <c r="A260" s="70" t="s">
        <v>252</v>
      </c>
      <c r="B260" s="67">
        <v>103267.074152</v>
      </c>
      <c r="C260" s="67">
        <v>103267.074152</v>
      </c>
      <c r="D260" s="69">
        <f t="shared" ref="D260:D323" si="4">IFERROR(C260/B260*100,"")</f>
        <v>100</v>
      </c>
    </row>
    <row r="261" spans="1:4">
      <c r="A261" s="70" t="s">
        <v>253</v>
      </c>
      <c r="B261" s="67">
        <v>6942.67</v>
      </c>
      <c r="C261" s="67">
        <v>6942.67</v>
      </c>
      <c r="D261" s="69">
        <f t="shared" si="4"/>
        <v>100</v>
      </c>
    </row>
    <row r="262" spans="1:4">
      <c r="A262" s="70" t="s">
        <v>254</v>
      </c>
      <c r="B262" s="67">
        <v>0</v>
      </c>
      <c r="C262" s="67">
        <v>0</v>
      </c>
      <c r="D262" s="69" t="str">
        <f t="shared" si="4"/>
        <v/>
      </c>
    </row>
    <row r="263" spans="1:4">
      <c r="A263" s="70" t="s">
        <v>255</v>
      </c>
      <c r="B263" s="67">
        <v>0</v>
      </c>
      <c r="C263" s="67">
        <v>0</v>
      </c>
      <c r="D263" s="69" t="str">
        <f t="shared" si="4"/>
        <v/>
      </c>
    </row>
    <row r="264" spans="1:4">
      <c r="A264" s="70" t="s">
        <v>256</v>
      </c>
      <c r="B264" s="67">
        <v>908</v>
      </c>
      <c r="C264" s="67">
        <v>908</v>
      </c>
      <c r="D264" s="69">
        <f t="shared" si="4"/>
        <v>100</v>
      </c>
    </row>
    <row r="265" spans="1:4">
      <c r="A265" s="70" t="s">
        <v>257</v>
      </c>
      <c r="B265" s="67">
        <f>SUM(B266:B271)</f>
        <v>63625.885893</v>
      </c>
      <c r="C265" s="67">
        <f>SUM(C266:C271)</f>
        <v>63625.885893</v>
      </c>
      <c r="D265" s="69">
        <f t="shared" si="4"/>
        <v>100</v>
      </c>
    </row>
    <row r="266" spans="1:4">
      <c r="A266" s="70" t="s">
        <v>258</v>
      </c>
      <c r="B266" s="67">
        <v>0</v>
      </c>
      <c r="C266" s="67">
        <v>0</v>
      </c>
      <c r="D266" s="69" t="str">
        <f t="shared" si="4"/>
        <v/>
      </c>
    </row>
    <row r="267" spans="1:4">
      <c r="A267" s="70" t="s">
        <v>259</v>
      </c>
      <c r="B267" s="67">
        <v>7451.62781</v>
      </c>
      <c r="C267" s="67">
        <v>7451.62781</v>
      </c>
      <c r="D267" s="69">
        <f t="shared" si="4"/>
        <v>100</v>
      </c>
    </row>
    <row r="268" spans="1:4">
      <c r="A268" s="70" t="s">
        <v>260</v>
      </c>
      <c r="B268" s="67">
        <v>22459.245008</v>
      </c>
      <c r="C268" s="67">
        <v>22459.245008</v>
      </c>
      <c r="D268" s="69">
        <f t="shared" si="4"/>
        <v>100</v>
      </c>
    </row>
    <row r="269" spans="1:4">
      <c r="A269" s="70" t="s">
        <v>261</v>
      </c>
      <c r="B269" s="67">
        <v>1941.013075</v>
      </c>
      <c r="C269" s="67">
        <v>1941.013075</v>
      </c>
      <c r="D269" s="69">
        <f t="shared" si="4"/>
        <v>100</v>
      </c>
    </row>
    <row r="270" spans="1:4">
      <c r="A270" s="70" t="s">
        <v>262</v>
      </c>
      <c r="B270" s="67">
        <v>31474</v>
      </c>
      <c r="C270" s="67">
        <v>31474</v>
      </c>
      <c r="D270" s="69">
        <f t="shared" si="4"/>
        <v>100</v>
      </c>
    </row>
    <row r="271" spans="1:4">
      <c r="A271" s="70" t="s">
        <v>263</v>
      </c>
      <c r="B271" s="67">
        <v>300</v>
      </c>
      <c r="C271" s="67">
        <v>300</v>
      </c>
      <c r="D271" s="69">
        <f t="shared" si="4"/>
        <v>100</v>
      </c>
    </row>
    <row r="272" spans="1:4">
      <c r="A272" s="70" t="s">
        <v>264</v>
      </c>
      <c r="B272" s="67">
        <f>SUM(B273:B277)</f>
        <v>0</v>
      </c>
      <c r="C272" s="67">
        <f>SUM(C273:C277)</f>
        <v>0</v>
      </c>
      <c r="D272" s="69" t="str">
        <f t="shared" si="4"/>
        <v/>
      </c>
    </row>
    <row r="273" spans="1:4">
      <c r="A273" s="70" t="s">
        <v>265</v>
      </c>
      <c r="B273" s="67">
        <v>0</v>
      </c>
      <c r="C273" s="67">
        <v>0</v>
      </c>
      <c r="D273" s="69" t="str">
        <f t="shared" si="4"/>
        <v/>
      </c>
    </row>
    <row r="274" spans="1:4">
      <c r="A274" s="70" t="s">
        <v>266</v>
      </c>
      <c r="B274" s="67">
        <v>0</v>
      </c>
      <c r="C274" s="67">
        <v>0</v>
      </c>
      <c r="D274" s="69" t="str">
        <f t="shared" si="4"/>
        <v/>
      </c>
    </row>
    <row r="275" spans="1:4">
      <c r="A275" s="70" t="s">
        <v>267</v>
      </c>
      <c r="B275" s="67">
        <v>0</v>
      </c>
      <c r="C275" s="67">
        <v>0</v>
      </c>
      <c r="D275" s="69" t="str">
        <f t="shared" si="4"/>
        <v/>
      </c>
    </row>
    <row r="276" spans="1:4">
      <c r="A276" s="70" t="s">
        <v>268</v>
      </c>
      <c r="B276" s="67">
        <v>0</v>
      </c>
      <c r="C276" s="67">
        <v>0</v>
      </c>
      <c r="D276" s="69" t="str">
        <f t="shared" si="4"/>
        <v/>
      </c>
    </row>
    <row r="277" spans="1:4">
      <c r="A277" s="70" t="s">
        <v>269</v>
      </c>
      <c r="B277" s="67">
        <v>0</v>
      </c>
      <c r="C277" s="67">
        <v>0</v>
      </c>
      <c r="D277" s="69" t="str">
        <f t="shared" si="4"/>
        <v/>
      </c>
    </row>
    <row r="278" spans="1:4">
      <c r="A278" s="70" t="s">
        <v>270</v>
      </c>
      <c r="B278" s="67">
        <f>SUM(B279:B281)</f>
        <v>0</v>
      </c>
      <c r="C278" s="67">
        <f>SUM(C279:C281)</f>
        <v>0</v>
      </c>
      <c r="D278" s="69" t="str">
        <f t="shared" si="4"/>
        <v/>
      </c>
    </row>
    <row r="279" spans="1:4">
      <c r="A279" s="70" t="s">
        <v>271</v>
      </c>
      <c r="B279" s="67">
        <v>0</v>
      </c>
      <c r="C279" s="67">
        <v>0</v>
      </c>
      <c r="D279" s="69" t="str">
        <f t="shared" si="4"/>
        <v/>
      </c>
    </row>
    <row r="280" spans="1:4">
      <c r="A280" s="70" t="s">
        <v>272</v>
      </c>
      <c r="B280" s="67">
        <v>0</v>
      </c>
      <c r="C280" s="67">
        <v>0</v>
      </c>
      <c r="D280" s="69" t="str">
        <f t="shared" si="4"/>
        <v/>
      </c>
    </row>
    <row r="281" spans="1:4">
      <c r="A281" s="70" t="s">
        <v>273</v>
      </c>
      <c r="B281" s="67">
        <v>0</v>
      </c>
      <c r="C281" s="67">
        <v>0</v>
      </c>
      <c r="D281" s="69" t="str">
        <f t="shared" si="4"/>
        <v/>
      </c>
    </row>
    <row r="282" spans="1:4">
      <c r="A282" s="70" t="s">
        <v>274</v>
      </c>
      <c r="B282" s="67">
        <f>SUM(B283:B285)</f>
        <v>0</v>
      </c>
      <c r="C282" s="67">
        <f>SUM(C283:C285)</f>
        <v>0</v>
      </c>
      <c r="D282" s="69" t="str">
        <f t="shared" si="4"/>
        <v/>
      </c>
    </row>
    <row r="283" spans="1:4">
      <c r="A283" s="70" t="s">
        <v>275</v>
      </c>
      <c r="B283" s="67">
        <v>0</v>
      </c>
      <c r="C283" s="67">
        <v>0</v>
      </c>
      <c r="D283" s="69" t="str">
        <f t="shared" si="4"/>
        <v/>
      </c>
    </row>
    <row r="284" spans="1:4">
      <c r="A284" s="70" t="s">
        <v>276</v>
      </c>
      <c r="B284" s="67">
        <v>0</v>
      </c>
      <c r="C284" s="67">
        <v>0</v>
      </c>
      <c r="D284" s="69" t="str">
        <f t="shared" si="4"/>
        <v/>
      </c>
    </row>
    <row r="285" spans="1:4">
      <c r="A285" s="70" t="s">
        <v>277</v>
      </c>
      <c r="B285" s="67">
        <v>0</v>
      </c>
      <c r="C285" s="67">
        <v>0</v>
      </c>
      <c r="D285" s="69" t="str">
        <f t="shared" si="4"/>
        <v/>
      </c>
    </row>
    <row r="286" spans="1:4">
      <c r="A286" s="70" t="s">
        <v>278</v>
      </c>
      <c r="B286" s="67">
        <f>SUM(B287:B289)</f>
        <v>971</v>
      </c>
      <c r="C286" s="67">
        <f>SUM(C287:C289)</f>
        <v>971</v>
      </c>
      <c r="D286" s="69">
        <f t="shared" si="4"/>
        <v>100</v>
      </c>
    </row>
    <row r="287" spans="1:4">
      <c r="A287" s="70" t="s">
        <v>279</v>
      </c>
      <c r="B287" s="67">
        <v>971</v>
      </c>
      <c r="C287" s="67">
        <v>971</v>
      </c>
      <c r="D287" s="69">
        <f t="shared" si="4"/>
        <v>100</v>
      </c>
    </row>
    <row r="288" spans="1:4">
      <c r="A288" s="70" t="s">
        <v>280</v>
      </c>
      <c r="B288" s="67">
        <v>0</v>
      </c>
      <c r="C288" s="67">
        <v>0</v>
      </c>
      <c r="D288" s="69" t="str">
        <f t="shared" si="4"/>
        <v/>
      </c>
    </row>
    <row r="289" spans="1:4">
      <c r="A289" s="70" t="s">
        <v>281</v>
      </c>
      <c r="B289" s="67">
        <v>0</v>
      </c>
      <c r="C289" s="67">
        <v>0</v>
      </c>
      <c r="D289" s="69" t="str">
        <f t="shared" si="4"/>
        <v/>
      </c>
    </row>
    <row r="290" spans="1:4">
      <c r="A290" s="70" t="s">
        <v>282</v>
      </c>
      <c r="B290" s="67">
        <f>SUM(B291:B295)</f>
        <v>3253</v>
      </c>
      <c r="C290" s="67">
        <f>SUM(C291:C295)</f>
        <v>3253</v>
      </c>
      <c r="D290" s="69">
        <f t="shared" si="4"/>
        <v>100</v>
      </c>
    </row>
    <row r="291" spans="1:4">
      <c r="A291" s="70" t="s">
        <v>283</v>
      </c>
      <c r="B291" s="67">
        <v>0</v>
      </c>
      <c r="C291" s="67">
        <v>0</v>
      </c>
      <c r="D291" s="69" t="str">
        <f t="shared" si="4"/>
        <v/>
      </c>
    </row>
    <row r="292" spans="1:4">
      <c r="A292" s="70" t="s">
        <v>284</v>
      </c>
      <c r="B292" s="67">
        <v>3114</v>
      </c>
      <c r="C292" s="67">
        <v>3114</v>
      </c>
      <c r="D292" s="69">
        <f t="shared" si="4"/>
        <v>100</v>
      </c>
    </row>
    <row r="293" spans="1:4">
      <c r="A293" s="70" t="s">
        <v>285</v>
      </c>
      <c r="B293" s="67">
        <v>139</v>
      </c>
      <c r="C293" s="67">
        <v>139</v>
      </c>
      <c r="D293" s="69">
        <f t="shared" si="4"/>
        <v>100</v>
      </c>
    </row>
    <row r="294" spans="1:4">
      <c r="A294" s="70" t="s">
        <v>286</v>
      </c>
      <c r="B294" s="67">
        <v>0</v>
      </c>
      <c r="C294" s="67">
        <v>0</v>
      </c>
      <c r="D294" s="69" t="str">
        <f t="shared" si="4"/>
        <v/>
      </c>
    </row>
    <row r="295" spans="1:4">
      <c r="A295" s="70" t="s">
        <v>287</v>
      </c>
      <c r="B295" s="67">
        <v>0</v>
      </c>
      <c r="C295" s="67">
        <v>0</v>
      </c>
      <c r="D295" s="69" t="str">
        <f t="shared" si="4"/>
        <v/>
      </c>
    </row>
    <row r="296" spans="1:4">
      <c r="A296" s="70" t="s">
        <v>288</v>
      </c>
      <c r="B296" s="67">
        <f>SUM(B297:B302)</f>
        <v>0</v>
      </c>
      <c r="C296" s="67">
        <f>SUM(C297:C302)</f>
        <v>0</v>
      </c>
      <c r="D296" s="69" t="str">
        <f t="shared" si="4"/>
        <v/>
      </c>
    </row>
    <row r="297" spans="1:4">
      <c r="A297" s="70" t="s">
        <v>289</v>
      </c>
      <c r="B297" s="67">
        <v>0</v>
      </c>
      <c r="C297" s="67">
        <v>0</v>
      </c>
      <c r="D297" s="69" t="str">
        <f t="shared" si="4"/>
        <v/>
      </c>
    </row>
    <row r="298" spans="1:4">
      <c r="A298" s="70" t="s">
        <v>290</v>
      </c>
      <c r="B298" s="67">
        <v>0</v>
      </c>
      <c r="C298" s="67">
        <v>0</v>
      </c>
      <c r="D298" s="69" t="str">
        <f t="shared" si="4"/>
        <v/>
      </c>
    </row>
    <row r="299" spans="1:4">
      <c r="A299" s="70" t="s">
        <v>291</v>
      </c>
      <c r="B299" s="67">
        <v>0</v>
      </c>
      <c r="C299" s="67">
        <v>0</v>
      </c>
      <c r="D299" s="69" t="str">
        <f t="shared" si="4"/>
        <v/>
      </c>
    </row>
    <row r="300" spans="1:4">
      <c r="A300" s="70" t="s">
        <v>292</v>
      </c>
      <c r="B300" s="67">
        <v>0</v>
      </c>
      <c r="C300" s="67">
        <v>0</v>
      </c>
      <c r="D300" s="69" t="str">
        <f t="shared" si="4"/>
        <v/>
      </c>
    </row>
    <row r="301" spans="1:4">
      <c r="A301" s="70" t="s">
        <v>293</v>
      </c>
      <c r="B301" s="67">
        <v>0</v>
      </c>
      <c r="C301" s="67">
        <v>0</v>
      </c>
      <c r="D301" s="69" t="str">
        <f t="shared" si="4"/>
        <v/>
      </c>
    </row>
    <row r="302" spans="1:4">
      <c r="A302" s="70" t="s">
        <v>294</v>
      </c>
      <c r="B302" s="67">
        <v>0</v>
      </c>
      <c r="C302" s="67">
        <v>0</v>
      </c>
      <c r="D302" s="69" t="str">
        <f t="shared" si="4"/>
        <v/>
      </c>
    </row>
    <row r="303" spans="1:4">
      <c r="A303" s="70" t="s">
        <v>295</v>
      </c>
      <c r="B303" s="67">
        <f>SUM(B304)</f>
        <v>0</v>
      </c>
      <c r="C303" s="67">
        <f>SUM(C304)</f>
        <v>0</v>
      </c>
      <c r="D303" s="69" t="str">
        <f t="shared" si="4"/>
        <v/>
      </c>
    </row>
    <row r="304" spans="1:4">
      <c r="A304" s="70" t="s">
        <v>296</v>
      </c>
      <c r="B304" s="67">
        <v>0</v>
      </c>
      <c r="C304" s="67">
        <v>0</v>
      </c>
      <c r="D304" s="69" t="str">
        <f t="shared" si="4"/>
        <v/>
      </c>
    </row>
    <row r="305" spans="1:4">
      <c r="A305" s="70" t="s">
        <v>297</v>
      </c>
      <c r="B305" s="67">
        <f>SUM(B306,B311,B320,B326,B332,B337,B342,B349,B353,B356)</f>
        <v>113282.58287</v>
      </c>
      <c r="C305" s="67">
        <f>SUM(C306,C311,C320,C326,C332,C337,C342,C349,C353,C356)</f>
        <v>113282.58287</v>
      </c>
      <c r="D305" s="69">
        <f t="shared" si="4"/>
        <v>100</v>
      </c>
    </row>
    <row r="306" spans="1:4">
      <c r="A306" s="70" t="s">
        <v>298</v>
      </c>
      <c r="B306" s="67">
        <f>SUM(B307:B310)</f>
        <v>1435.48906</v>
      </c>
      <c r="C306" s="67">
        <f>SUM(C307:C310)</f>
        <v>1435.48906</v>
      </c>
      <c r="D306" s="69">
        <f t="shared" si="4"/>
        <v>100</v>
      </c>
    </row>
    <row r="307" spans="1:4">
      <c r="A307" s="70" t="s">
        <v>110</v>
      </c>
      <c r="B307" s="67">
        <v>1003.48906</v>
      </c>
      <c r="C307" s="67">
        <v>1003.48906</v>
      </c>
      <c r="D307" s="69">
        <f t="shared" si="4"/>
        <v>100</v>
      </c>
    </row>
    <row r="308" spans="1:4">
      <c r="A308" s="70" t="s">
        <v>98</v>
      </c>
      <c r="B308" s="67">
        <v>160</v>
      </c>
      <c r="C308" s="67">
        <v>160</v>
      </c>
      <c r="D308" s="69">
        <f t="shared" si="4"/>
        <v>100</v>
      </c>
    </row>
    <row r="309" spans="1:4">
      <c r="A309" s="70" t="s">
        <v>99</v>
      </c>
      <c r="B309" s="67">
        <v>0</v>
      </c>
      <c r="C309" s="67">
        <v>0</v>
      </c>
      <c r="D309" s="69" t="str">
        <f t="shared" si="4"/>
        <v/>
      </c>
    </row>
    <row r="310" spans="1:4">
      <c r="A310" s="70" t="s">
        <v>299</v>
      </c>
      <c r="B310" s="89">
        <v>272</v>
      </c>
      <c r="C310" s="89">
        <v>272</v>
      </c>
      <c r="D310" s="69">
        <f t="shared" si="4"/>
        <v>100</v>
      </c>
    </row>
    <row r="311" spans="1:4">
      <c r="A311" s="70" t="s">
        <v>300</v>
      </c>
      <c r="B311" s="67">
        <f>SUM(B312:B319)</f>
        <v>0</v>
      </c>
      <c r="C311" s="67">
        <f>SUM(C312:C319)</f>
        <v>0</v>
      </c>
      <c r="D311" s="69" t="str">
        <f t="shared" si="4"/>
        <v/>
      </c>
    </row>
    <row r="312" spans="1:4">
      <c r="A312" s="70" t="s">
        <v>301</v>
      </c>
      <c r="B312" s="67">
        <v>0</v>
      </c>
      <c r="C312" s="67">
        <v>0</v>
      </c>
      <c r="D312" s="69" t="str">
        <f t="shared" si="4"/>
        <v/>
      </c>
    </row>
    <row r="313" spans="1:4">
      <c r="A313" s="70" t="s">
        <v>302</v>
      </c>
      <c r="B313" s="67">
        <v>0</v>
      </c>
      <c r="C313" s="67">
        <v>0</v>
      </c>
      <c r="D313" s="69" t="str">
        <f t="shared" si="4"/>
        <v/>
      </c>
    </row>
    <row r="314" spans="1:4">
      <c r="A314" s="70" t="s">
        <v>303</v>
      </c>
      <c r="B314" s="67">
        <v>0</v>
      </c>
      <c r="C314" s="67">
        <v>0</v>
      </c>
      <c r="D314" s="69" t="str">
        <f t="shared" si="4"/>
        <v/>
      </c>
    </row>
    <row r="315" spans="1:4">
      <c r="A315" s="70" t="s">
        <v>304</v>
      </c>
      <c r="B315" s="67">
        <v>0</v>
      </c>
      <c r="C315" s="67">
        <v>0</v>
      </c>
      <c r="D315" s="69" t="str">
        <f t="shared" si="4"/>
        <v/>
      </c>
    </row>
    <row r="316" spans="1:4">
      <c r="A316" s="70" t="s">
        <v>305</v>
      </c>
      <c r="B316" s="67">
        <v>0</v>
      </c>
      <c r="C316" s="67">
        <v>0</v>
      </c>
      <c r="D316" s="69" t="str">
        <f t="shared" si="4"/>
        <v/>
      </c>
    </row>
    <row r="317" spans="1:4">
      <c r="A317" s="70" t="s">
        <v>306</v>
      </c>
      <c r="B317" s="67">
        <v>0</v>
      </c>
      <c r="C317" s="67">
        <v>0</v>
      </c>
      <c r="D317" s="69" t="str">
        <f t="shared" si="4"/>
        <v/>
      </c>
    </row>
    <row r="318" spans="1:4">
      <c r="A318" s="70" t="s">
        <v>307</v>
      </c>
      <c r="B318" s="67">
        <v>0</v>
      </c>
      <c r="C318" s="67">
        <v>0</v>
      </c>
      <c r="D318" s="69" t="str">
        <f t="shared" si="4"/>
        <v/>
      </c>
    </row>
    <row r="319" spans="1:4">
      <c r="A319" s="70" t="s">
        <v>308</v>
      </c>
      <c r="B319" s="67">
        <v>0</v>
      </c>
      <c r="C319" s="67">
        <v>0</v>
      </c>
      <c r="D319" s="69" t="str">
        <f t="shared" si="4"/>
        <v/>
      </c>
    </row>
    <row r="320" spans="1:4">
      <c r="A320" s="70" t="s">
        <v>309</v>
      </c>
      <c r="B320" s="67">
        <f>SUM(B321:B325)</f>
        <v>0</v>
      </c>
      <c r="C320" s="67">
        <f>SUM(C321:C325)</f>
        <v>0</v>
      </c>
      <c r="D320" s="69" t="str">
        <f t="shared" si="4"/>
        <v/>
      </c>
    </row>
    <row r="321" spans="1:4">
      <c r="A321" s="70" t="s">
        <v>301</v>
      </c>
      <c r="B321" s="67">
        <v>0</v>
      </c>
      <c r="C321" s="67">
        <v>0</v>
      </c>
      <c r="D321" s="69" t="str">
        <f t="shared" si="4"/>
        <v/>
      </c>
    </row>
    <row r="322" spans="1:4">
      <c r="A322" s="70" t="s">
        <v>310</v>
      </c>
      <c r="B322" s="67">
        <v>0</v>
      </c>
      <c r="C322" s="67">
        <v>0</v>
      </c>
      <c r="D322" s="69" t="str">
        <f t="shared" si="4"/>
        <v/>
      </c>
    </row>
    <row r="323" spans="1:4">
      <c r="A323" s="70" t="s">
        <v>311</v>
      </c>
      <c r="B323" s="67">
        <v>0</v>
      </c>
      <c r="C323" s="67">
        <v>0</v>
      </c>
      <c r="D323" s="69" t="str">
        <f t="shared" si="4"/>
        <v/>
      </c>
    </row>
    <row r="324" spans="1:4">
      <c r="A324" s="70" t="s">
        <v>312</v>
      </c>
      <c r="B324" s="67">
        <v>0</v>
      </c>
      <c r="C324" s="67">
        <v>0</v>
      </c>
      <c r="D324" s="69" t="str">
        <f t="shared" ref="D324:D387" si="5">IFERROR(C324/B324*100,"")</f>
        <v/>
      </c>
    </row>
    <row r="325" spans="1:4">
      <c r="A325" s="70" t="s">
        <v>313</v>
      </c>
      <c r="B325" s="67">
        <v>0</v>
      </c>
      <c r="C325" s="67">
        <v>0</v>
      </c>
      <c r="D325" s="69" t="str">
        <f t="shared" si="5"/>
        <v/>
      </c>
    </row>
    <row r="326" spans="1:4">
      <c r="A326" s="70" t="s">
        <v>314</v>
      </c>
      <c r="B326" s="67">
        <f>SUM(B327:B331)</f>
        <v>98848</v>
      </c>
      <c r="C326" s="67">
        <f>SUM(C327:C331)</f>
        <v>98848</v>
      </c>
      <c r="D326" s="69">
        <f t="shared" si="5"/>
        <v>100</v>
      </c>
    </row>
    <row r="327" spans="1:4">
      <c r="A327" s="70" t="s">
        <v>301</v>
      </c>
      <c r="B327" s="67">
        <v>0</v>
      </c>
      <c r="C327" s="67">
        <v>0</v>
      </c>
      <c r="D327" s="69" t="str">
        <f t="shared" si="5"/>
        <v/>
      </c>
    </row>
    <row r="328" spans="1:4">
      <c r="A328" s="70" t="s">
        <v>315</v>
      </c>
      <c r="B328" s="89">
        <v>98798</v>
      </c>
      <c r="C328" s="89">
        <v>98798</v>
      </c>
      <c r="D328" s="69">
        <f t="shared" si="5"/>
        <v>100</v>
      </c>
    </row>
    <row r="329" spans="1:4">
      <c r="A329" s="70" t="s">
        <v>316</v>
      </c>
      <c r="B329" s="67">
        <v>50</v>
      </c>
      <c r="C329" s="67">
        <v>50</v>
      </c>
      <c r="D329" s="69">
        <f t="shared" si="5"/>
        <v>100</v>
      </c>
    </row>
    <row r="330" spans="1:4">
      <c r="A330" s="70" t="s">
        <v>317</v>
      </c>
      <c r="B330" s="67">
        <v>0</v>
      </c>
      <c r="C330" s="67">
        <v>0</v>
      </c>
      <c r="D330" s="69" t="str">
        <f t="shared" si="5"/>
        <v/>
      </c>
    </row>
    <row r="331" spans="1:4">
      <c r="A331" s="70" t="s">
        <v>318</v>
      </c>
      <c r="B331" s="67">
        <v>0</v>
      </c>
      <c r="C331" s="67">
        <v>0</v>
      </c>
      <c r="D331" s="69" t="str">
        <f t="shared" si="5"/>
        <v/>
      </c>
    </row>
    <row r="332" spans="1:4">
      <c r="A332" s="70" t="s">
        <v>319</v>
      </c>
      <c r="B332" s="67">
        <f>SUM(B333:B336)</f>
        <v>3759.88911</v>
      </c>
      <c r="C332" s="67">
        <f>SUM(C333:C336)</f>
        <v>3759.88911</v>
      </c>
      <c r="D332" s="69">
        <f t="shared" si="5"/>
        <v>100</v>
      </c>
    </row>
    <row r="333" spans="1:4">
      <c r="A333" s="70" t="s">
        <v>301</v>
      </c>
      <c r="B333" s="67">
        <v>50</v>
      </c>
      <c r="C333" s="67">
        <v>50</v>
      </c>
      <c r="D333" s="69">
        <f t="shared" si="5"/>
        <v>100</v>
      </c>
    </row>
    <row r="334" spans="1:4">
      <c r="A334" s="70" t="s">
        <v>320</v>
      </c>
      <c r="B334" s="89">
        <v>8</v>
      </c>
      <c r="C334" s="89">
        <v>8</v>
      </c>
      <c r="D334" s="69">
        <f t="shared" si="5"/>
        <v>100</v>
      </c>
    </row>
    <row r="335" spans="1:4">
      <c r="A335" s="70" t="s">
        <v>321</v>
      </c>
      <c r="B335" s="67">
        <v>3500</v>
      </c>
      <c r="C335" s="67">
        <v>3500</v>
      </c>
      <c r="D335" s="69">
        <f t="shared" si="5"/>
        <v>100</v>
      </c>
    </row>
    <row r="336" spans="1:4">
      <c r="A336" s="70" t="s">
        <v>322</v>
      </c>
      <c r="B336" s="67">
        <v>201.889109999996</v>
      </c>
      <c r="C336" s="67">
        <v>201.889109999996</v>
      </c>
      <c r="D336" s="69">
        <f t="shared" si="5"/>
        <v>100</v>
      </c>
    </row>
    <row r="337" spans="1:4">
      <c r="A337" s="70" t="s">
        <v>323</v>
      </c>
      <c r="B337" s="67">
        <f>SUM(B338:B341)</f>
        <v>295</v>
      </c>
      <c r="C337" s="67">
        <f>SUM(C338:C341)</f>
        <v>295</v>
      </c>
      <c r="D337" s="69">
        <f t="shared" si="5"/>
        <v>100</v>
      </c>
    </row>
    <row r="338" spans="1:4">
      <c r="A338" s="70" t="s">
        <v>324</v>
      </c>
      <c r="B338" s="67">
        <v>165</v>
      </c>
      <c r="C338" s="67">
        <v>165</v>
      </c>
      <c r="D338" s="69">
        <f t="shared" si="5"/>
        <v>100</v>
      </c>
    </row>
    <row r="339" spans="1:4">
      <c r="A339" s="70" t="s">
        <v>325</v>
      </c>
      <c r="B339" s="67">
        <v>125</v>
      </c>
      <c r="C339" s="67">
        <v>125</v>
      </c>
      <c r="D339" s="69">
        <f t="shared" si="5"/>
        <v>100</v>
      </c>
    </row>
    <row r="340" spans="1:4">
      <c r="A340" s="70" t="s">
        <v>326</v>
      </c>
      <c r="B340" s="67">
        <v>0</v>
      </c>
      <c r="C340" s="67">
        <v>0</v>
      </c>
      <c r="D340" s="69" t="str">
        <f t="shared" si="5"/>
        <v/>
      </c>
    </row>
    <row r="341" spans="1:4">
      <c r="A341" s="70" t="s">
        <v>327</v>
      </c>
      <c r="B341" s="67">
        <v>5</v>
      </c>
      <c r="C341" s="67">
        <v>5</v>
      </c>
      <c r="D341" s="69">
        <f t="shared" si="5"/>
        <v>100</v>
      </c>
    </row>
    <row r="342" spans="1:4">
      <c r="A342" s="70" t="s">
        <v>328</v>
      </c>
      <c r="B342" s="67">
        <f>SUM(B343:B348)</f>
        <v>8607.2047</v>
      </c>
      <c r="C342" s="67">
        <f>SUM(C343:C348)</f>
        <v>8607.2047</v>
      </c>
      <c r="D342" s="69">
        <f t="shared" si="5"/>
        <v>100</v>
      </c>
    </row>
    <row r="343" spans="1:4">
      <c r="A343" s="70" t="s">
        <v>301</v>
      </c>
      <c r="B343" s="67">
        <v>1023</v>
      </c>
      <c r="C343" s="67">
        <v>1023</v>
      </c>
      <c r="D343" s="69">
        <f t="shared" si="5"/>
        <v>100</v>
      </c>
    </row>
    <row r="344" spans="1:4">
      <c r="A344" s="70" t="s">
        <v>329</v>
      </c>
      <c r="B344" s="67">
        <v>550</v>
      </c>
      <c r="C344" s="67">
        <v>550</v>
      </c>
      <c r="D344" s="69">
        <f t="shared" si="5"/>
        <v>100</v>
      </c>
    </row>
    <row r="345" spans="1:4">
      <c r="A345" s="70" t="s">
        <v>330</v>
      </c>
      <c r="B345" s="67">
        <v>60</v>
      </c>
      <c r="C345" s="67">
        <v>60</v>
      </c>
      <c r="D345" s="69">
        <f t="shared" si="5"/>
        <v>100</v>
      </c>
    </row>
    <row r="346" spans="1:4">
      <c r="A346" s="70" t="s">
        <v>331</v>
      </c>
      <c r="B346" s="67">
        <v>150</v>
      </c>
      <c r="C346" s="67">
        <v>150</v>
      </c>
      <c r="D346" s="69">
        <f t="shared" si="5"/>
        <v>100</v>
      </c>
    </row>
    <row r="347" spans="1:4">
      <c r="A347" s="70" t="s">
        <v>332</v>
      </c>
      <c r="B347" s="67">
        <f>391+6271</f>
        <v>6662</v>
      </c>
      <c r="C347" s="67">
        <f>391+6271</f>
        <v>6662</v>
      </c>
      <c r="D347" s="69">
        <f t="shared" si="5"/>
        <v>100</v>
      </c>
    </row>
    <row r="348" spans="1:4">
      <c r="A348" s="70" t="s">
        <v>333</v>
      </c>
      <c r="B348" s="67">
        <v>162.2047</v>
      </c>
      <c r="C348" s="67">
        <v>162.2047</v>
      </c>
      <c r="D348" s="69">
        <f t="shared" si="5"/>
        <v>100</v>
      </c>
    </row>
    <row r="349" spans="1:4">
      <c r="A349" s="70" t="s">
        <v>334</v>
      </c>
      <c r="B349" s="67">
        <f>SUM(B350:B352)</f>
        <v>50</v>
      </c>
      <c r="C349" s="67">
        <f>SUM(C350:C352)</f>
        <v>50</v>
      </c>
      <c r="D349" s="69">
        <f t="shared" si="5"/>
        <v>100</v>
      </c>
    </row>
    <row r="350" spans="1:4">
      <c r="A350" s="70" t="s">
        <v>335</v>
      </c>
      <c r="B350" s="67">
        <v>0</v>
      </c>
      <c r="C350" s="67">
        <v>0</v>
      </c>
      <c r="D350" s="69" t="str">
        <f t="shared" si="5"/>
        <v/>
      </c>
    </row>
    <row r="351" spans="1:4">
      <c r="A351" s="70" t="s">
        <v>336</v>
      </c>
      <c r="B351" s="67">
        <v>0</v>
      </c>
      <c r="C351" s="67">
        <v>0</v>
      </c>
      <c r="D351" s="69" t="str">
        <f t="shared" si="5"/>
        <v/>
      </c>
    </row>
    <row r="352" spans="1:4">
      <c r="A352" s="70" t="s">
        <v>337</v>
      </c>
      <c r="B352" s="67">
        <v>50</v>
      </c>
      <c r="C352" s="67">
        <v>50</v>
      </c>
      <c r="D352" s="69">
        <f t="shared" si="5"/>
        <v>100</v>
      </c>
    </row>
    <row r="353" spans="1:4">
      <c r="A353" s="70" t="s">
        <v>338</v>
      </c>
      <c r="B353" s="67">
        <f>SUM(B354:B355)</f>
        <v>0</v>
      </c>
      <c r="C353" s="67">
        <f>SUM(C354:C355)</f>
        <v>0</v>
      </c>
      <c r="D353" s="69" t="str">
        <f t="shared" si="5"/>
        <v/>
      </c>
    </row>
    <row r="354" spans="1:4">
      <c r="A354" s="70" t="s">
        <v>339</v>
      </c>
      <c r="B354" s="67">
        <v>0</v>
      </c>
      <c r="C354" s="67">
        <v>0</v>
      </c>
      <c r="D354" s="69" t="str">
        <f t="shared" si="5"/>
        <v/>
      </c>
    </row>
    <row r="355" spans="1:4">
      <c r="A355" s="70" t="s">
        <v>340</v>
      </c>
      <c r="B355" s="67">
        <v>0</v>
      </c>
      <c r="C355" s="67">
        <v>0</v>
      </c>
      <c r="D355" s="69" t="str">
        <f t="shared" si="5"/>
        <v/>
      </c>
    </row>
    <row r="356" spans="1:4">
      <c r="A356" s="70" t="s">
        <v>341</v>
      </c>
      <c r="B356" s="67">
        <f>SUM(B357:B360)</f>
        <v>287</v>
      </c>
      <c r="C356" s="67">
        <f>SUM(C357:C360)</f>
        <v>287</v>
      </c>
      <c r="D356" s="69">
        <f t="shared" si="5"/>
        <v>100</v>
      </c>
    </row>
    <row r="357" spans="1:4">
      <c r="A357" s="70" t="s">
        <v>342</v>
      </c>
      <c r="B357" s="67">
        <v>287</v>
      </c>
      <c r="C357" s="67">
        <v>287</v>
      </c>
      <c r="D357" s="69">
        <f t="shared" si="5"/>
        <v>100</v>
      </c>
    </row>
    <row r="358" spans="1:4">
      <c r="A358" s="70" t="s">
        <v>343</v>
      </c>
      <c r="B358" s="67">
        <v>0</v>
      </c>
      <c r="C358" s="67">
        <v>0</v>
      </c>
      <c r="D358" s="69" t="str">
        <f t="shared" si="5"/>
        <v/>
      </c>
    </row>
    <row r="359" spans="1:4">
      <c r="A359" s="70" t="s">
        <v>344</v>
      </c>
      <c r="B359" s="67">
        <v>0</v>
      </c>
      <c r="C359" s="67">
        <v>0</v>
      </c>
      <c r="D359" s="69" t="str">
        <f t="shared" si="5"/>
        <v/>
      </c>
    </row>
    <row r="360" spans="1:4">
      <c r="A360" s="70" t="s">
        <v>345</v>
      </c>
      <c r="B360" s="67"/>
      <c r="C360" s="67"/>
      <c r="D360" s="69" t="str">
        <f t="shared" si="5"/>
        <v/>
      </c>
    </row>
    <row r="361" spans="1:4">
      <c r="A361" s="70" t="s">
        <v>346</v>
      </c>
      <c r="B361" s="67">
        <f>SUM(B362,B376,B384,B395,B406)</f>
        <v>20987.555614</v>
      </c>
      <c r="C361" s="67">
        <f>SUM(C362,C376,C384,C395,C406)</f>
        <v>20987.555614</v>
      </c>
      <c r="D361" s="69">
        <f t="shared" si="5"/>
        <v>100</v>
      </c>
    </row>
    <row r="362" spans="1:4">
      <c r="A362" s="70" t="s">
        <v>347</v>
      </c>
      <c r="B362" s="67">
        <f>SUM(B363:B375)</f>
        <v>8869.94464</v>
      </c>
      <c r="C362" s="67">
        <f>SUM(C363:C375)</f>
        <v>8869.94464</v>
      </c>
      <c r="D362" s="69">
        <f t="shared" si="5"/>
        <v>100</v>
      </c>
    </row>
    <row r="363" spans="1:4">
      <c r="A363" s="70" t="s">
        <v>110</v>
      </c>
      <c r="B363" s="67">
        <v>1752</v>
      </c>
      <c r="C363" s="67">
        <v>1752</v>
      </c>
      <c r="D363" s="69">
        <f t="shared" si="5"/>
        <v>100</v>
      </c>
    </row>
    <row r="364" spans="1:4">
      <c r="A364" s="70" t="s">
        <v>98</v>
      </c>
      <c r="B364" s="67">
        <v>0</v>
      </c>
      <c r="C364" s="67">
        <v>0</v>
      </c>
      <c r="D364" s="69" t="str">
        <f t="shared" si="5"/>
        <v/>
      </c>
    </row>
    <row r="365" spans="1:4">
      <c r="A365" s="70" t="s">
        <v>99</v>
      </c>
      <c r="B365" s="67">
        <v>0</v>
      </c>
      <c r="C365" s="67">
        <v>0</v>
      </c>
      <c r="D365" s="69" t="str">
        <f t="shared" si="5"/>
        <v/>
      </c>
    </row>
    <row r="366" spans="1:4">
      <c r="A366" s="70" t="s">
        <v>348</v>
      </c>
      <c r="B366" s="67">
        <v>4686.6079</v>
      </c>
      <c r="C366" s="67">
        <v>4686.6079</v>
      </c>
      <c r="D366" s="69">
        <f t="shared" si="5"/>
        <v>100</v>
      </c>
    </row>
    <row r="367" spans="1:4">
      <c r="A367" s="70" t="s">
        <v>349</v>
      </c>
      <c r="B367" s="67">
        <v>201.424</v>
      </c>
      <c r="C367" s="67">
        <v>201.424</v>
      </c>
      <c r="D367" s="69">
        <f t="shared" si="5"/>
        <v>100</v>
      </c>
    </row>
    <row r="368" spans="1:4">
      <c r="A368" s="70" t="s">
        <v>350</v>
      </c>
      <c r="B368" s="67">
        <v>12.2285</v>
      </c>
      <c r="C368" s="67">
        <v>12.2285</v>
      </c>
      <c r="D368" s="69">
        <f t="shared" si="5"/>
        <v>100</v>
      </c>
    </row>
    <row r="369" spans="1:4">
      <c r="A369" s="70" t="s">
        <v>351</v>
      </c>
      <c r="B369" s="67">
        <v>668</v>
      </c>
      <c r="C369" s="67">
        <v>668</v>
      </c>
      <c r="D369" s="69">
        <f t="shared" si="5"/>
        <v>100</v>
      </c>
    </row>
    <row r="370" spans="1:4">
      <c r="A370" s="70" t="s">
        <v>352</v>
      </c>
      <c r="B370" s="67">
        <v>50</v>
      </c>
      <c r="C370" s="67">
        <v>50</v>
      </c>
      <c r="D370" s="69">
        <f t="shared" si="5"/>
        <v>100</v>
      </c>
    </row>
    <row r="371" spans="1:4">
      <c r="A371" s="70" t="s">
        <v>353</v>
      </c>
      <c r="B371" s="67">
        <v>1099</v>
      </c>
      <c r="C371" s="67">
        <v>1099</v>
      </c>
      <c r="D371" s="69">
        <f t="shared" si="5"/>
        <v>100</v>
      </c>
    </row>
    <row r="372" spans="1:4">
      <c r="A372" s="70" t="s">
        <v>354</v>
      </c>
      <c r="B372" s="67">
        <v>0</v>
      </c>
      <c r="C372" s="67">
        <v>0</v>
      </c>
      <c r="D372" s="69" t="str">
        <f t="shared" si="5"/>
        <v/>
      </c>
    </row>
    <row r="373" spans="1:4">
      <c r="A373" s="70" t="s">
        <v>355</v>
      </c>
      <c r="B373" s="67">
        <v>350.68424</v>
      </c>
      <c r="C373" s="67">
        <v>350.68424</v>
      </c>
      <c r="D373" s="69">
        <f t="shared" si="5"/>
        <v>100</v>
      </c>
    </row>
    <row r="374" spans="1:4">
      <c r="A374" s="70" t="s">
        <v>356</v>
      </c>
      <c r="B374" s="67">
        <v>50</v>
      </c>
      <c r="C374" s="67">
        <v>50</v>
      </c>
      <c r="D374" s="69">
        <f t="shared" si="5"/>
        <v>100</v>
      </c>
    </row>
    <row r="375" spans="1:4">
      <c r="A375" s="70" t="s">
        <v>357</v>
      </c>
      <c r="B375" s="67">
        <v>0</v>
      </c>
      <c r="C375" s="67">
        <v>0</v>
      </c>
      <c r="D375" s="69" t="str">
        <f t="shared" si="5"/>
        <v/>
      </c>
    </row>
    <row r="376" spans="1:4">
      <c r="A376" s="70" t="s">
        <v>358</v>
      </c>
      <c r="B376" s="67">
        <f>SUM(B377:B383)</f>
        <v>4622.743654</v>
      </c>
      <c r="C376" s="67">
        <f>SUM(C377:C383)</f>
        <v>4622.743654</v>
      </c>
      <c r="D376" s="69">
        <f t="shared" si="5"/>
        <v>100</v>
      </c>
    </row>
    <row r="377" spans="1:4">
      <c r="A377" s="70" t="s">
        <v>110</v>
      </c>
      <c r="B377" s="67">
        <v>32.0313</v>
      </c>
      <c r="C377" s="67">
        <v>32.0313</v>
      </c>
      <c r="D377" s="69">
        <f t="shared" si="5"/>
        <v>100</v>
      </c>
    </row>
    <row r="378" spans="1:4">
      <c r="A378" s="70" t="s">
        <v>98</v>
      </c>
      <c r="B378" s="67">
        <v>0</v>
      </c>
      <c r="C378" s="67">
        <v>0</v>
      </c>
      <c r="D378" s="69" t="str">
        <f t="shared" si="5"/>
        <v/>
      </c>
    </row>
    <row r="379" spans="1:4">
      <c r="A379" s="70" t="s">
        <v>99</v>
      </c>
      <c r="B379" s="67">
        <v>0</v>
      </c>
      <c r="C379" s="67">
        <v>0</v>
      </c>
      <c r="D379" s="69" t="str">
        <f t="shared" si="5"/>
        <v/>
      </c>
    </row>
    <row r="380" spans="1:4">
      <c r="A380" s="70" t="s">
        <v>359</v>
      </c>
      <c r="B380" s="67">
        <v>3001.212354</v>
      </c>
      <c r="C380" s="67">
        <v>3001.212354</v>
      </c>
      <c r="D380" s="69">
        <f t="shared" si="5"/>
        <v>100</v>
      </c>
    </row>
    <row r="381" spans="1:4">
      <c r="A381" s="70" t="s">
        <v>360</v>
      </c>
      <c r="B381" s="67">
        <v>1340</v>
      </c>
      <c r="C381" s="67">
        <v>1340</v>
      </c>
      <c r="D381" s="69">
        <f t="shared" si="5"/>
        <v>100</v>
      </c>
    </row>
    <row r="382" spans="1:4">
      <c r="A382" s="70" t="s">
        <v>361</v>
      </c>
      <c r="B382" s="67">
        <v>41.5</v>
      </c>
      <c r="C382" s="67">
        <v>41.5</v>
      </c>
      <c r="D382" s="69">
        <f t="shared" si="5"/>
        <v>100</v>
      </c>
    </row>
    <row r="383" spans="1:4">
      <c r="A383" s="70" t="s">
        <v>362</v>
      </c>
      <c r="B383" s="67">
        <v>208</v>
      </c>
      <c r="C383" s="67">
        <v>208</v>
      </c>
      <c r="D383" s="69">
        <f t="shared" si="5"/>
        <v>100</v>
      </c>
    </row>
    <row r="384" spans="1:4">
      <c r="A384" s="70" t="s">
        <v>363</v>
      </c>
      <c r="B384" s="67">
        <f>SUM(B385:B394)</f>
        <v>1920.77332</v>
      </c>
      <c r="C384" s="67">
        <f>SUM(C385:C394)</f>
        <v>1920.77332</v>
      </c>
      <c r="D384" s="69">
        <f t="shared" si="5"/>
        <v>100</v>
      </c>
    </row>
    <row r="385" spans="1:4">
      <c r="A385" s="70" t="s">
        <v>110</v>
      </c>
      <c r="B385" s="67">
        <v>0</v>
      </c>
      <c r="C385" s="67">
        <v>0</v>
      </c>
      <c r="D385" s="69" t="str">
        <f t="shared" si="5"/>
        <v/>
      </c>
    </row>
    <row r="386" spans="1:4">
      <c r="A386" s="70" t="s">
        <v>98</v>
      </c>
      <c r="B386" s="67">
        <v>0</v>
      </c>
      <c r="C386" s="67">
        <v>0</v>
      </c>
      <c r="D386" s="69" t="str">
        <f t="shared" si="5"/>
        <v/>
      </c>
    </row>
    <row r="387" spans="1:4">
      <c r="A387" s="70" t="s">
        <v>99</v>
      </c>
      <c r="B387" s="67">
        <v>0</v>
      </c>
      <c r="C387" s="67">
        <v>0</v>
      </c>
      <c r="D387" s="69" t="str">
        <f t="shared" si="5"/>
        <v/>
      </c>
    </row>
    <row r="388" spans="1:4">
      <c r="A388" s="70" t="s">
        <v>364</v>
      </c>
      <c r="B388" s="67">
        <v>0</v>
      </c>
      <c r="C388" s="67">
        <v>0</v>
      </c>
      <c r="D388" s="69" t="str">
        <f t="shared" ref="D388:D451" si="6">IFERROR(C388/B388*100,"")</f>
        <v/>
      </c>
    </row>
    <row r="389" spans="1:4">
      <c r="A389" s="70" t="s">
        <v>365</v>
      </c>
      <c r="B389" s="67">
        <v>304.45</v>
      </c>
      <c r="C389" s="67">
        <v>304.45</v>
      </c>
      <c r="D389" s="69">
        <f t="shared" si="6"/>
        <v>100</v>
      </c>
    </row>
    <row r="390" spans="1:4">
      <c r="A390" s="70" t="s">
        <v>366</v>
      </c>
      <c r="B390" s="67">
        <v>200</v>
      </c>
      <c r="C390" s="67">
        <v>200</v>
      </c>
      <c r="D390" s="69">
        <f t="shared" si="6"/>
        <v>100</v>
      </c>
    </row>
    <row r="391" spans="1:4">
      <c r="A391" s="70" t="s">
        <v>367</v>
      </c>
      <c r="B391" s="67">
        <v>894.32332</v>
      </c>
      <c r="C391" s="67">
        <v>894.32332</v>
      </c>
      <c r="D391" s="69">
        <f t="shared" si="6"/>
        <v>100</v>
      </c>
    </row>
    <row r="392" spans="1:4">
      <c r="A392" s="70" t="s">
        <v>368</v>
      </c>
      <c r="B392" s="67">
        <v>478</v>
      </c>
      <c r="C392" s="67">
        <v>478</v>
      </c>
      <c r="D392" s="69">
        <f t="shared" si="6"/>
        <v>100</v>
      </c>
    </row>
    <row r="393" spans="1:4">
      <c r="A393" s="70" t="s">
        <v>369</v>
      </c>
      <c r="B393" s="67">
        <v>18</v>
      </c>
      <c r="C393" s="67">
        <v>18</v>
      </c>
      <c r="D393" s="69">
        <f t="shared" si="6"/>
        <v>100</v>
      </c>
    </row>
    <row r="394" spans="1:4">
      <c r="A394" s="70" t="s">
        <v>370</v>
      </c>
      <c r="B394" s="67">
        <v>26</v>
      </c>
      <c r="C394" s="67">
        <v>26</v>
      </c>
      <c r="D394" s="69">
        <f t="shared" si="6"/>
        <v>100</v>
      </c>
    </row>
    <row r="395" spans="1:4">
      <c r="A395" s="70" t="s">
        <v>371</v>
      </c>
      <c r="B395" s="67">
        <f>SUM(B396:B405)</f>
        <v>3642.094</v>
      </c>
      <c r="C395" s="67">
        <f>SUM(C396:C405)</f>
        <v>3642.094</v>
      </c>
      <c r="D395" s="69">
        <f t="shared" si="6"/>
        <v>100</v>
      </c>
    </row>
    <row r="396" spans="1:4">
      <c r="A396" s="70" t="s">
        <v>110</v>
      </c>
      <c r="B396" s="67">
        <v>0</v>
      </c>
      <c r="C396" s="67">
        <v>0</v>
      </c>
      <c r="D396" s="69" t="str">
        <f t="shared" si="6"/>
        <v/>
      </c>
    </row>
    <row r="397" spans="1:4">
      <c r="A397" s="70" t="s">
        <v>98</v>
      </c>
      <c r="B397" s="67">
        <v>0</v>
      </c>
      <c r="C397" s="67">
        <v>0</v>
      </c>
      <c r="D397" s="69" t="str">
        <f t="shared" si="6"/>
        <v/>
      </c>
    </row>
    <row r="398" spans="1:4">
      <c r="A398" s="70" t="s">
        <v>99</v>
      </c>
      <c r="B398" s="67">
        <v>0</v>
      </c>
      <c r="C398" s="67">
        <v>0</v>
      </c>
      <c r="D398" s="69" t="str">
        <f t="shared" si="6"/>
        <v/>
      </c>
    </row>
    <row r="399" spans="1:4">
      <c r="A399" s="70" t="s">
        <v>372</v>
      </c>
      <c r="B399" s="67">
        <v>0</v>
      </c>
      <c r="C399" s="67">
        <v>0</v>
      </c>
      <c r="D399" s="69" t="str">
        <f t="shared" si="6"/>
        <v/>
      </c>
    </row>
    <row r="400" spans="1:4">
      <c r="A400" s="70" t="s">
        <v>373</v>
      </c>
      <c r="B400" s="67">
        <v>0</v>
      </c>
      <c r="C400" s="67">
        <v>0</v>
      </c>
      <c r="D400" s="69" t="str">
        <f t="shared" si="6"/>
        <v/>
      </c>
    </row>
    <row r="401" spans="1:4">
      <c r="A401" s="70" t="s">
        <v>374</v>
      </c>
      <c r="B401" s="67">
        <v>3</v>
      </c>
      <c r="C401" s="67">
        <v>3</v>
      </c>
      <c r="D401" s="69">
        <f t="shared" si="6"/>
        <v>100</v>
      </c>
    </row>
    <row r="402" spans="1:4">
      <c r="A402" s="70" t="s">
        <v>375</v>
      </c>
      <c r="B402" s="67">
        <v>50</v>
      </c>
      <c r="C402" s="67">
        <v>50</v>
      </c>
      <c r="D402" s="69">
        <f t="shared" si="6"/>
        <v>100</v>
      </c>
    </row>
    <row r="403" spans="1:4">
      <c r="A403" s="70" t="s">
        <v>376</v>
      </c>
      <c r="B403" s="67">
        <f>1170.374-53</f>
        <v>1117.374</v>
      </c>
      <c r="C403" s="67">
        <f>1170.374-53</f>
        <v>1117.374</v>
      </c>
      <c r="D403" s="69">
        <f t="shared" si="6"/>
        <v>100</v>
      </c>
    </row>
    <row r="404" spans="1:4">
      <c r="A404" s="70" t="s">
        <v>377</v>
      </c>
      <c r="B404" s="67">
        <v>0</v>
      </c>
      <c r="C404" s="67">
        <v>0</v>
      </c>
      <c r="D404" s="69" t="str">
        <f t="shared" si="6"/>
        <v/>
      </c>
    </row>
    <row r="405" spans="1:4">
      <c r="A405" s="70" t="s">
        <v>378</v>
      </c>
      <c r="B405" s="67">
        <v>2471.72</v>
      </c>
      <c r="C405" s="67">
        <v>2471.72</v>
      </c>
      <c r="D405" s="69">
        <f t="shared" si="6"/>
        <v>100</v>
      </c>
    </row>
    <row r="406" spans="1:4">
      <c r="A406" s="70" t="s">
        <v>379</v>
      </c>
      <c r="B406" s="67">
        <f>SUM(B407:B409)</f>
        <v>1932</v>
      </c>
      <c r="C406" s="67">
        <f>SUM(C407:C409)</f>
        <v>1932</v>
      </c>
      <c r="D406" s="69">
        <f t="shared" si="6"/>
        <v>100</v>
      </c>
    </row>
    <row r="407" spans="1:4">
      <c r="A407" s="70" t="s">
        <v>380</v>
      </c>
      <c r="B407" s="67">
        <v>0</v>
      </c>
      <c r="C407" s="67">
        <v>0</v>
      </c>
      <c r="D407" s="69" t="str">
        <f t="shared" si="6"/>
        <v/>
      </c>
    </row>
    <row r="408" spans="1:4">
      <c r="A408" s="70" t="s">
        <v>381</v>
      </c>
      <c r="B408" s="67">
        <v>0</v>
      </c>
      <c r="C408" s="67">
        <v>0</v>
      </c>
      <c r="D408" s="69" t="str">
        <f t="shared" si="6"/>
        <v/>
      </c>
    </row>
    <row r="409" spans="1:4">
      <c r="A409" s="70" t="s">
        <v>382</v>
      </c>
      <c r="B409" s="67">
        <v>1932</v>
      </c>
      <c r="C409" s="67">
        <v>1932</v>
      </c>
      <c r="D409" s="69">
        <f t="shared" si="6"/>
        <v>100</v>
      </c>
    </row>
    <row r="410" spans="1:4">
      <c r="A410" s="70" t="s">
        <v>383</v>
      </c>
      <c r="B410" s="67">
        <f>SUM(B411,B425,B436,B445,B454,B458,B470,B478,B484,B491,B500,B505,B510,B513,B516,B519,B522,B525)</f>
        <v>188528.555476</v>
      </c>
      <c r="C410" s="67">
        <f>SUM(C411,C425,C436,C445,C454,C458,C470,C478,C484,C491,C500,C505,C510,C513,C516,C519,C522,C525)</f>
        <v>188528.555476</v>
      </c>
      <c r="D410" s="69">
        <f t="shared" si="6"/>
        <v>100</v>
      </c>
    </row>
    <row r="411" spans="1:4">
      <c r="A411" s="70" t="s">
        <v>384</v>
      </c>
      <c r="B411" s="67">
        <f>SUM(B412:B424)</f>
        <v>11818</v>
      </c>
      <c r="C411" s="67">
        <f>SUM(C412:C424)</f>
        <v>11818</v>
      </c>
      <c r="D411" s="69">
        <f t="shared" si="6"/>
        <v>100</v>
      </c>
    </row>
    <row r="412" spans="1:4">
      <c r="A412" s="70" t="s">
        <v>110</v>
      </c>
      <c r="B412" s="67">
        <v>1988</v>
      </c>
      <c r="C412" s="67">
        <v>1988</v>
      </c>
      <c r="D412" s="69">
        <f t="shared" si="6"/>
        <v>100</v>
      </c>
    </row>
    <row r="413" spans="1:4">
      <c r="A413" s="70" t="s">
        <v>98</v>
      </c>
      <c r="B413" s="67">
        <v>880</v>
      </c>
      <c r="C413" s="67">
        <v>880</v>
      </c>
      <c r="D413" s="69">
        <f t="shared" si="6"/>
        <v>100</v>
      </c>
    </row>
    <row r="414" spans="1:4">
      <c r="A414" s="70" t="s">
        <v>99</v>
      </c>
      <c r="B414" s="89"/>
      <c r="C414" s="89"/>
      <c r="D414" s="69" t="str">
        <f t="shared" si="6"/>
        <v/>
      </c>
    </row>
    <row r="415" spans="1:4">
      <c r="A415" s="70" t="s">
        <v>385</v>
      </c>
      <c r="B415" s="67">
        <f>2639+109</f>
        <v>2748</v>
      </c>
      <c r="C415" s="67">
        <f>2639+109</f>
        <v>2748</v>
      </c>
      <c r="D415" s="69">
        <f t="shared" si="6"/>
        <v>100</v>
      </c>
    </row>
    <row r="416" spans="1:4">
      <c r="A416" s="70" t="s">
        <v>386</v>
      </c>
      <c r="B416" s="67">
        <v>382</v>
      </c>
      <c r="C416" s="67">
        <v>382</v>
      </c>
      <c r="D416" s="69">
        <f t="shared" si="6"/>
        <v>100</v>
      </c>
    </row>
    <row r="417" spans="1:4">
      <c r="A417" s="70" t="s">
        <v>387</v>
      </c>
      <c r="B417" s="67">
        <v>768</v>
      </c>
      <c r="C417" s="67">
        <v>768</v>
      </c>
      <c r="D417" s="69">
        <f t="shared" si="6"/>
        <v>100</v>
      </c>
    </row>
    <row r="418" spans="1:4">
      <c r="A418" s="70" t="s">
        <v>388</v>
      </c>
      <c r="B418" s="67">
        <v>807</v>
      </c>
      <c r="C418" s="67">
        <v>807</v>
      </c>
      <c r="D418" s="69">
        <f t="shared" si="6"/>
        <v>100</v>
      </c>
    </row>
    <row r="419" spans="1:4">
      <c r="A419" s="70" t="s">
        <v>142</v>
      </c>
      <c r="B419" s="67">
        <v>836</v>
      </c>
      <c r="C419" s="67">
        <v>836</v>
      </c>
      <c r="D419" s="69">
        <f t="shared" si="6"/>
        <v>100</v>
      </c>
    </row>
    <row r="420" spans="1:4">
      <c r="A420" s="70" t="s">
        <v>389</v>
      </c>
      <c r="B420" s="67">
        <v>2462</v>
      </c>
      <c r="C420" s="67">
        <v>2462</v>
      </c>
      <c r="D420" s="69">
        <f t="shared" si="6"/>
        <v>100</v>
      </c>
    </row>
    <row r="421" spans="1:4">
      <c r="A421" s="70" t="s">
        <v>390</v>
      </c>
      <c r="B421" s="67">
        <v>0</v>
      </c>
      <c r="C421" s="67">
        <v>0</v>
      </c>
      <c r="D421" s="69" t="str">
        <f t="shared" si="6"/>
        <v/>
      </c>
    </row>
    <row r="422" spans="1:4">
      <c r="A422" s="70" t="s">
        <v>391</v>
      </c>
      <c r="B422" s="67">
        <v>550</v>
      </c>
      <c r="C422" s="67">
        <v>550</v>
      </c>
      <c r="D422" s="69">
        <f t="shared" si="6"/>
        <v>100</v>
      </c>
    </row>
    <row r="423" spans="1:4">
      <c r="A423" s="70" t="s">
        <v>392</v>
      </c>
      <c r="B423" s="67">
        <v>72</v>
      </c>
      <c r="C423" s="67">
        <v>72</v>
      </c>
      <c r="D423" s="69">
        <f t="shared" si="6"/>
        <v>100</v>
      </c>
    </row>
    <row r="424" spans="1:4">
      <c r="A424" s="70" t="s">
        <v>393</v>
      </c>
      <c r="B424" s="89">
        <v>325</v>
      </c>
      <c r="C424" s="89">
        <v>325</v>
      </c>
      <c r="D424" s="69">
        <f t="shared" si="6"/>
        <v>100</v>
      </c>
    </row>
    <row r="425" spans="1:4">
      <c r="A425" s="70" t="s">
        <v>394</v>
      </c>
      <c r="B425" s="67">
        <f>SUM(B426:B435)</f>
        <v>2259</v>
      </c>
      <c r="C425" s="67">
        <f>SUM(C426:C435)</f>
        <v>2259</v>
      </c>
      <c r="D425" s="69">
        <f t="shared" si="6"/>
        <v>100</v>
      </c>
    </row>
    <row r="426" spans="1:4">
      <c r="A426" s="70" t="s">
        <v>110</v>
      </c>
      <c r="B426" s="67">
        <v>1296</v>
      </c>
      <c r="C426" s="67">
        <v>1296</v>
      </c>
      <c r="D426" s="69">
        <f t="shared" si="6"/>
        <v>100</v>
      </c>
    </row>
    <row r="427" spans="1:4">
      <c r="A427" s="70" t="s">
        <v>98</v>
      </c>
      <c r="B427" s="67">
        <v>377</v>
      </c>
      <c r="C427" s="67">
        <v>377</v>
      </c>
      <c r="D427" s="69">
        <f t="shared" si="6"/>
        <v>100</v>
      </c>
    </row>
    <row r="428" spans="1:4">
      <c r="A428" s="70" t="s">
        <v>99</v>
      </c>
      <c r="B428" s="67">
        <v>0</v>
      </c>
      <c r="C428" s="67">
        <v>0</v>
      </c>
      <c r="D428" s="69" t="str">
        <f t="shared" si="6"/>
        <v/>
      </c>
    </row>
    <row r="429" spans="1:4">
      <c r="A429" s="70" t="s">
        <v>395</v>
      </c>
      <c r="B429" s="67">
        <v>194</v>
      </c>
      <c r="C429" s="67">
        <v>194</v>
      </c>
      <c r="D429" s="69">
        <f t="shared" si="6"/>
        <v>100</v>
      </c>
    </row>
    <row r="430" spans="1:4">
      <c r="A430" s="70" t="s">
        <v>396</v>
      </c>
      <c r="B430" s="89">
        <v>7</v>
      </c>
      <c r="C430" s="89">
        <v>7</v>
      </c>
      <c r="D430" s="69">
        <f t="shared" si="6"/>
        <v>100</v>
      </c>
    </row>
    <row r="431" spans="1:4">
      <c r="A431" s="70" t="s">
        <v>397</v>
      </c>
      <c r="B431" s="67">
        <v>5</v>
      </c>
      <c r="C431" s="67">
        <v>5</v>
      </c>
      <c r="D431" s="69">
        <f t="shared" si="6"/>
        <v>100</v>
      </c>
    </row>
    <row r="432" spans="1:4">
      <c r="A432" s="70" t="s">
        <v>398</v>
      </c>
      <c r="B432" s="67">
        <v>5</v>
      </c>
      <c r="C432" s="67">
        <v>5</v>
      </c>
      <c r="D432" s="69">
        <f t="shared" si="6"/>
        <v>100</v>
      </c>
    </row>
    <row r="433" spans="1:4">
      <c r="A433" s="70" t="s">
        <v>399</v>
      </c>
      <c r="B433" s="67">
        <v>16</v>
      </c>
      <c r="C433" s="67">
        <v>16</v>
      </c>
      <c r="D433" s="69">
        <f t="shared" si="6"/>
        <v>100</v>
      </c>
    </row>
    <row r="434" spans="1:4">
      <c r="A434" s="70" t="s">
        <v>400</v>
      </c>
      <c r="B434" s="67">
        <v>341</v>
      </c>
      <c r="C434" s="67">
        <v>341</v>
      </c>
      <c r="D434" s="69">
        <f t="shared" si="6"/>
        <v>100</v>
      </c>
    </row>
    <row r="435" spans="1:4">
      <c r="A435" s="70" t="s">
        <v>401</v>
      </c>
      <c r="B435" s="89">
        <v>18</v>
      </c>
      <c r="C435" s="89">
        <v>18</v>
      </c>
      <c r="D435" s="69">
        <f t="shared" si="6"/>
        <v>100</v>
      </c>
    </row>
    <row r="436" spans="1:4">
      <c r="A436" s="70" t="s">
        <v>402</v>
      </c>
      <c r="B436" s="67">
        <f>SUM(B437:B444)</f>
        <v>79263</v>
      </c>
      <c r="C436" s="67">
        <f>SUM(C437:C444)</f>
        <v>79263</v>
      </c>
      <c r="D436" s="69">
        <f t="shared" si="6"/>
        <v>100</v>
      </c>
    </row>
    <row r="437" spans="1:4">
      <c r="A437" s="70" t="s">
        <v>403</v>
      </c>
      <c r="B437" s="89">
        <v>79263</v>
      </c>
      <c r="C437" s="89">
        <v>79263</v>
      </c>
      <c r="D437" s="69">
        <f t="shared" si="6"/>
        <v>100</v>
      </c>
    </row>
    <row r="438" spans="1:4">
      <c r="A438" s="70" t="s">
        <v>404</v>
      </c>
      <c r="B438" s="67">
        <v>0</v>
      </c>
      <c r="C438" s="67">
        <v>0</v>
      </c>
      <c r="D438" s="69" t="str">
        <f t="shared" si="6"/>
        <v/>
      </c>
    </row>
    <row r="439" spans="1:4">
      <c r="A439" s="70" t="s">
        <v>405</v>
      </c>
      <c r="B439" s="67">
        <v>0</v>
      </c>
      <c r="C439" s="67">
        <v>0</v>
      </c>
      <c r="D439" s="69" t="str">
        <f t="shared" si="6"/>
        <v/>
      </c>
    </row>
    <row r="440" spans="1:4">
      <c r="A440" s="70" t="s">
        <v>406</v>
      </c>
      <c r="B440" s="67">
        <v>0</v>
      </c>
      <c r="C440" s="67">
        <v>0</v>
      </c>
      <c r="D440" s="69" t="str">
        <f t="shared" si="6"/>
        <v/>
      </c>
    </row>
    <row r="441" spans="1:4">
      <c r="A441" s="70" t="s">
        <v>407</v>
      </c>
      <c r="B441" s="67">
        <v>0</v>
      </c>
      <c r="C441" s="67">
        <v>0</v>
      </c>
      <c r="D441" s="69" t="str">
        <f t="shared" si="6"/>
        <v/>
      </c>
    </row>
    <row r="442" spans="1:4">
      <c r="A442" s="70" t="s">
        <v>408</v>
      </c>
      <c r="B442" s="67">
        <v>0</v>
      </c>
      <c r="C442" s="67">
        <v>0</v>
      </c>
      <c r="D442" s="69" t="str">
        <f t="shared" si="6"/>
        <v/>
      </c>
    </row>
    <row r="443" spans="1:4">
      <c r="A443" s="70" t="s">
        <v>409</v>
      </c>
      <c r="B443" s="67">
        <v>0</v>
      </c>
      <c r="C443" s="67">
        <v>0</v>
      </c>
      <c r="D443" s="69" t="str">
        <f t="shared" si="6"/>
        <v/>
      </c>
    </row>
    <row r="444" spans="1:4">
      <c r="A444" s="70" t="s">
        <v>410</v>
      </c>
      <c r="B444" s="67"/>
      <c r="C444" s="67"/>
      <c r="D444" s="69" t="str">
        <f t="shared" si="6"/>
        <v/>
      </c>
    </row>
    <row r="445" spans="1:4">
      <c r="A445" s="70" t="s">
        <v>411</v>
      </c>
      <c r="B445" s="67">
        <f>SUM(B446:B453)</f>
        <v>47843.581368</v>
      </c>
      <c r="C445" s="67">
        <f>SUM(C446:C453)</f>
        <v>47843.581368</v>
      </c>
      <c r="D445" s="69">
        <f t="shared" si="6"/>
        <v>100</v>
      </c>
    </row>
    <row r="446" spans="1:4">
      <c r="A446" s="70" t="s">
        <v>412</v>
      </c>
      <c r="B446" s="67">
        <v>1029.538109</v>
      </c>
      <c r="C446" s="67">
        <v>1029.538109</v>
      </c>
      <c r="D446" s="69">
        <f t="shared" si="6"/>
        <v>100</v>
      </c>
    </row>
    <row r="447" spans="1:4">
      <c r="A447" s="70" t="s">
        <v>413</v>
      </c>
      <c r="B447" s="67">
        <v>1502.648139</v>
      </c>
      <c r="C447" s="67">
        <v>1502.648139</v>
      </c>
      <c r="D447" s="69">
        <f t="shared" si="6"/>
        <v>100</v>
      </c>
    </row>
    <row r="448" spans="1:4">
      <c r="A448" s="70" t="s">
        <v>414</v>
      </c>
      <c r="B448" s="67">
        <f>565+1831.39512</f>
        <v>2396.39512</v>
      </c>
      <c r="C448" s="67">
        <f>565+1831.39512</f>
        <v>2396.39512</v>
      </c>
      <c r="D448" s="69">
        <f t="shared" si="6"/>
        <v>100</v>
      </c>
    </row>
    <row r="449" spans="1:4">
      <c r="A449" s="70" t="s">
        <v>415</v>
      </c>
      <c r="B449" s="67">
        <v>0</v>
      </c>
      <c r="C449" s="67">
        <v>0</v>
      </c>
      <c r="D449" s="69" t="str">
        <f t="shared" si="6"/>
        <v/>
      </c>
    </row>
    <row r="450" spans="1:4">
      <c r="A450" s="70" t="s">
        <v>416</v>
      </c>
      <c r="B450" s="67">
        <v>21238</v>
      </c>
      <c r="C450" s="67">
        <v>21238</v>
      </c>
      <c r="D450" s="69">
        <f t="shared" si="6"/>
        <v>100</v>
      </c>
    </row>
    <row r="451" spans="1:4">
      <c r="A451" s="70" t="s">
        <v>417</v>
      </c>
      <c r="B451" s="67">
        <v>10582</v>
      </c>
      <c r="C451" s="67">
        <v>10582</v>
      </c>
      <c r="D451" s="69">
        <f t="shared" si="6"/>
        <v>100</v>
      </c>
    </row>
    <row r="452" spans="1:4">
      <c r="A452" s="70" t="s">
        <v>418</v>
      </c>
      <c r="B452" s="89">
        <v>65</v>
      </c>
      <c r="C452" s="89">
        <v>65</v>
      </c>
      <c r="D452" s="69">
        <f t="shared" ref="D452:D515" si="7">IFERROR(C452/B452*100,"")</f>
        <v>100</v>
      </c>
    </row>
    <row r="453" spans="1:4">
      <c r="A453" s="70" t="s">
        <v>419</v>
      </c>
      <c r="B453" s="89">
        <v>11030</v>
      </c>
      <c r="C453" s="89">
        <v>11030</v>
      </c>
      <c r="D453" s="69">
        <f t="shared" si="7"/>
        <v>100</v>
      </c>
    </row>
    <row r="454" spans="1:4">
      <c r="A454" s="70" t="s">
        <v>420</v>
      </c>
      <c r="B454" s="67">
        <f>SUM(B455:B457)</f>
        <v>0</v>
      </c>
      <c r="C454" s="67">
        <f>SUM(C455:C457)</f>
        <v>0</v>
      </c>
      <c r="D454" s="69" t="str">
        <f t="shared" si="7"/>
        <v/>
      </c>
    </row>
    <row r="455" spans="1:4">
      <c r="A455" s="70" t="s">
        <v>421</v>
      </c>
      <c r="B455" s="67">
        <v>0</v>
      </c>
      <c r="C455" s="67">
        <v>0</v>
      </c>
      <c r="D455" s="69" t="str">
        <f t="shared" si="7"/>
        <v/>
      </c>
    </row>
    <row r="456" spans="1:4">
      <c r="A456" s="70" t="s">
        <v>422</v>
      </c>
      <c r="B456" s="67">
        <v>0</v>
      </c>
      <c r="C456" s="67">
        <v>0</v>
      </c>
      <c r="D456" s="69" t="str">
        <f t="shared" si="7"/>
        <v/>
      </c>
    </row>
    <row r="457" spans="1:4">
      <c r="A457" s="70" t="s">
        <v>423</v>
      </c>
      <c r="B457" s="67">
        <v>0</v>
      </c>
      <c r="C457" s="67">
        <v>0</v>
      </c>
      <c r="D457" s="69" t="str">
        <f t="shared" si="7"/>
        <v/>
      </c>
    </row>
    <row r="458" spans="1:4">
      <c r="A458" s="70" t="s">
        <v>424</v>
      </c>
      <c r="B458" s="67">
        <f>SUM(B459:B469)</f>
        <v>7945.4873</v>
      </c>
      <c r="C458" s="67">
        <f>SUM(C459:C469)</f>
        <v>7945.4873</v>
      </c>
      <c r="D458" s="69">
        <f t="shared" si="7"/>
        <v>100</v>
      </c>
    </row>
    <row r="459" spans="1:4">
      <c r="A459" s="70" t="s">
        <v>425</v>
      </c>
      <c r="B459" s="67">
        <v>47</v>
      </c>
      <c r="C459" s="67">
        <v>47</v>
      </c>
      <c r="D459" s="69">
        <f t="shared" si="7"/>
        <v>100</v>
      </c>
    </row>
    <row r="460" spans="1:4">
      <c r="A460" s="72" t="s">
        <v>426</v>
      </c>
      <c r="B460" s="67">
        <v>0</v>
      </c>
      <c r="C460" s="67">
        <v>0</v>
      </c>
      <c r="D460" s="69" t="str">
        <f t="shared" si="7"/>
        <v/>
      </c>
    </row>
    <row r="461" spans="1:4">
      <c r="A461" s="70" t="s">
        <v>427</v>
      </c>
      <c r="B461" s="67">
        <v>3750</v>
      </c>
      <c r="C461" s="67">
        <v>3750</v>
      </c>
      <c r="D461" s="69">
        <f t="shared" si="7"/>
        <v>100</v>
      </c>
    </row>
    <row r="462" spans="1:4">
      <c r="A462" s="70" t="s">
        <v>428</v>
      </c>
      <c r="B462" s="67">
        <v>730</v>
      </c>
      <c r="C462" s="67">
        <v>730</v>
      </c>
      <c r="D462" s="69">
        <f t="shared" si="7"/>
        <v>100</v>
      </c>
    </row>
    <row r="463" spans="1:4">
      <c r="A463" s="70" t="s">
        <v>429</v>
      </c>
      <c r="B463" s="67">
        <v>1096.0173</v>
      </c>
      <c r="C463" s="67">
        <v>1096.0173</v>
      </c>
      <c r="D463" s="69">
        <f t="shared" si="7"/>
        <v>100</v>
      </c>
    </row>
    <row r="464" spans="1:4">
      <c r="A464" s="70" t="s">
        <v>430</v>
      </c>
      <c r="B464" s="67">
        <v>3.66</v>
      </c>
      <c r="C464" s="67">
        <v>3.66</v>
      </c>
      <c r="D464" s="69">
        <f t="shared" si="7"/>
        <v>100</v>
      </c>
    </row>
    <row r="465" spans="1:4">
      <c r="A465" s="70" t="s">
        <v>431</v>
      </c>
      <c r="B465" s="67">
        <v>0</v>
      </c>
      <c r="C465" s="67">
        <v>0</v>
      </c>
      <c r="D465" s="69" t="str">
        <f t="shared" si="7"/>
        <v/>
      </c>
    </row>
    <row r="466" spans="1:4">
      <c r="A466" s="70" t="s">
        <v>432</v>
      </c>
      <c r="B466" s="67">
        <v>549.81</v>
      </c>
      <c r="C466" s="67">
        <v>549.81</v>
      </c>
      <c r="D466" s="69">
        <f t="shared" si="7"/>
        <v>100</v>
      </c>
    </row>
    <row r="467" spans="1:4">
      <c r="A467" s="70" t="s">
        <v>433</v>
      </c>
      <c r="B467" s="67">
        <v>0</v>
      </c>
      <c r="C467" s="67">
        <v>0</v>
      </c>
      <c r="D467" s="69" t="str">
        <f t="shared" si="7"/>
        <v/>
      </c>
    </row>
    <row r="468" spans="1:4">
      <c r="A468" s="70" t="s">
        <v>434</v>
      </c>
      <c r="B468" s="67">
        <v>1092</v>
      </c>
      <c r="C468" s="67">
        <v>1092</v>
      </c>
      <c r="D468" s="69">
        <f t="shared" si="7"/>
        <v>100</v>
      </c>
    </row>
    <row r="469" spans="1:4">
      <c r="A469" s="70" t="s">
        <v>435</v>
      </c>
      <c r="B469" s="67">
        <v>677</v>
      </c>
      <c r="C469" s="67">
        <v>677</v>
      </c>
      <c r="D469" s="69">
        <f t="shared" si="7"/>
        <v>100</v>
      </c>
    </row>
    <row r="470" spans="1:4">
      <c r="A470" s="70" t="s">
        <v>436</v>
      </c>
      <c r="B470" s="67">
        <f>SUM(B471:B477)</f>
        <v>5657.863273</v>
      </c>
      <c r="C470" s="67">
        <f>SUM(C471:C477)</f>
        <v>5657.863273</v>
      </c>
      <c r="D470" s="69">
        <f t="shared" si="7"/>
        <v>100</v>
      </c>
    </row>
    <row r="471" spans="1:4">
      <c r="A471" s="70" t="s">
        <v>437</v>
      </c>
      <c r="B471" s="67">
        <v>3123.179694</v>
      </c>
      <c r="C471" s="67">
        <v>3123.179694</v>
      </c>
      <c r="D471" s="69">
        <f t="shared" si="7"/>
        <v>100</v>
      </c>
    </row>
    <row r="472" spans="1:4">
      <c r="A472" s="70" t="s">
        <v>438</v>
      </c>
      <c r="B472" s="67">
        <v>31</v>
      </c>
      <c r="C472" s="67">
        <v>31</v>
      </c>
      <c r="D472" s="69">
        <f t="shared" si="7"/>
        <v>100</v>
      </c>
    </row>
    <row r="473" spans="1:4">
      <c r="A473" s="70" t="s">
        <v>439</v>
      </c>
      <c r="B473" s="67">
        <v>0</v>
      </c>
      <c r="C473" s="67">
        <v>0</v>
      </c>
      <c r="D473" s="69" t="str">
        <f t="shared" si="7"/>
        <v/>
      </c>
    </row>
    <row r="474" spans="1:4">
      <c r="A474" s="70" t="s">
        <v>440</v>
      </c>
      <c r="B474" s="67">
        <v>327.683579</v>
      </c>
      <c r="C474" s="67">
        <v>327.683579</v>
      </c>
      <c r="D474" s="69">
        <f t="shared" si="7"/>
        <v>100</v>
      </c>
    </row>
    <row r="475" spans="1:4">
      <c r="A475" s="70" t="s">
        <v>441</v>
      </c>
      <c r="B475" s="67">
        <v>260</v>
      </c>
      <c r="C475" s="67">
        <v>260</v>
      </c>
      <c r="D475" s="69">
        <f t="shared" si="7"/>
        <v>100</v>
      </c>
    </row>
    <row r="476" spans="1:4">
      <c r="A476" s="70" t="s">
        <v>442</v>
      </c>
      <c r="B476" s="67"/>
      <c r="C476" s="67"/>
      <c r="D476" s="69" t="str">
        <f t="shared" si="7"/>
        <v/>
      </c>
    </row>
    <row r="477" spans="1:4">
      <c r="A477" s="70" t="s">
        <v>443</v>
      </c>
      <c r="B477" s="89">
        <v>1916</v>
      </c>
      <c r="C477" s="89">
        <v>1916</v>
      </c>
      <c r="D477" s="69">
        <f t="shared" si="7"/>
        <v>100</v>
      </c>
    </row>
    <row r="478" spans="1:4">
      <c r="A478" s="70" t="s">
        <v>444</v>
      </c>
      <c r="B478" s="67">
        <f>SUM(B479:B483)</f>
        <v>10792</v>
      </c>
      <c r="C478" s="67">
        <f>SUM(C479:C483)</f>
        <v>10792</v>
      </c>
      <c r="D478" s="69">
        <f t="shared" si="7"/>
        <v>100</v>
      </c>
    </row>
    <row r="479" spans="1:4">
      <c r="A479" s="70" t="s">
        <v>445</v>
      </c>
      <c r="B479" s="67">
        <v>500</v>
      </c>
      <c r="C479" s="67">
        <v>500</v>
      </c>
      <c r="D479" s="69">
        <f t="shared" si="7"/>
        <v>100</v>
      </c>
    </row>
    <row r="480" spans="1:4">
      <c r="A480" s="70" t="s">
        <v>446</v>
      </c>
      <c r="B480" s="67">
        <v>9572</v>
      </c>
      <c r="C480" s="67">
        <v>9572</v>
      </c>
      <c r="D480" s="69">
        <f t="shared" si="7"/>
        <v>100</v>
      </c>
    </row>
    <row r="481" spans="1:4">
      <c r="A481" s="70" t="s">
        <v>447</v>
      </c>
      <c r="B481" s="67">
        <v>270</v>
      </c>
      <c r="C481" s="67">
        <v>270</v>
      </c>
      <c r="D481" s="69">
        <f t="shared" si="7"/>
        <v>100</v>
      </c>
    </row>
    <row r="482" spans="1:4">
      <c r="A482" s="70" t="s">
        <v>448</v>
      </c>
      <c r="B482" s="67">
        <v>5</v>
      </c>
      <c r="C482" s="67">
        <v>5</v>
      </c>
      <c r="D482" s="69">
        <f t="shared" si="7"/>
        <v>100</v>
      </c>
    </row>
    <row r="483" spans="1:4">
      <c r="A483" s="70" t="s">
        <v>449</v>
      </c>
      <c r="B483" s="67">
        <v>445</v>
      </c>
      <c r="C483" s="67">
        <v>445</v>
      </c>
      <c r="D483" s="69">
        <f t="shared" si="7"/>
        <v>100</v>
      </c>
    </row>
    <row r="484" spans="1:4">
      <c r="A484" s="70" t="s">
        <v>450</v>
      </c>
      <c r="B484" s="67">
        <f>SUM(B485:B490)</f>
        <v>8882</v>
      </c>
      <c r="C484" s="67">
        <f>SUM(C485:C490)</f>
        <v>8882</v>
      </c>
      <c r="D484" s="69">
        <f t="shared" si="7"/>
        <v>100</v>
      </c>
    </row>
    <row r="485" spans="1:4">
      <c r="A485" s="70" t="s">
        <v>451</v>
      </c>
      <c r="B485" s="67">
        <v>1237</v>
      </c>
      <c r="C485" s="67">
        <v>1237</v>
      </c>
      <c r="D485" s="69">
        <f t="shared" si="7"/>
        <v>100</v>
      </c>
    </row>
    <row r="486" spans="1:4">
      <c r="A486" s="70" t="s">
        <v>452</v>
      </c>
      <c r="B486" s="89">
        <v>830</v>
      </c>
      <c r="C486" s="89">
        <v>830</v>
      </c>
      <c r="D486" s="69">
        <f t="shared" si="7"/>
        <v>100</v>
      </c>
    </row>
    <row r="487" spans="1:4">
      <c r="A487" s="70" t="s">
        <v>453</v>
      </c>
      <c r="B487" s="67">
        <v>0</v>
      </c>
      <c r="C487" s="67">
        <v>0</v>
      </c>
      <c r="D487" s="69" t="str">
        <f t="shared" si="7"/>
        <v/>
      </c>
    </row>
    <row r="488" spans="1:4">
      <c r="A488" s="70" t="s">
        <v>454</v>
      </c>
      <c r="B488" s="67">
        <v>5668</v>
      </c>
      <c r="C488" s="67">
        <v>5668</v>
      </c>
      <c r="D488" s="69">
        <f t="shared" si="7"/>
        <v>100</v>
      </c>
    </row>
    <row r="489" spans="1:4">
      <c r="A489" s="70" t="s">
        <v>455</v>
      </c>
      <c r="B489" s="67">
        <v>1147</v>
      </c>
      <c r="C489" s="67">
        <v>1147</v>
      </c>
      <c r="D489" s="69">
        <f t="shared" si="7"/>
        <v>100</v>
      </c>
    </row>
    <row r="490" spans="1:4">
      <c r="A490" s="70" t="s">
        <v>456</v>
      </c>
      <c r="B490" s="67"/>
      <c r="C490" s="67"/>
      <c r="D490" s="69" t="str">
        <f t="shared" si="7"/>
        <v/>
      </c>
    </row>
    <row r="491" spans="1:4">
      <c r="A491" s="70" t="s">
        <v>457</v>
      </c>
      <c r="B491" s="67">
        <f>SUM(B492:B499)</f>
        <v>2400.27926</v>
      </c>
      <c r="C491" s="67">
        <f>SUM(C492:C499)</f>
        <v>2400.27926</v>
      </c>
      <c r="D491" s="69">
        <f t="shared" si="7"/>
        <v>100</v>
      </c>
    </row>
    <row r="492" spans="1:4">
      <c r="A492" s="70" t="s">
        <v>110</v>
      </c>
      <c r="B492" s="67">
        <v>347</v>
      </c>
      <c r="C492" s="67">
        <v>347</v>
      </c>
      <c r="D492" s="69">
        <f t="shared" si="7"/>
        <v>100</v>
      </c>
    </row>
    <row r="493" spans="1:4">
      <c r="A493" s="70" t="s">
        <v>98</v>
      </c>
      <c r="B493" s="67">
        <v>38.71726</v>
      </c>
      <c r="C493" s="67">
        <v>38.71726</v>
      </c>
      <c r="D493" s="69">
        <f t="shared" si="7"/>
        <v>100</v>
      </c>
    </row>
    <row r="494" spans="1:4">
      <c r="A494" s="70" t="s">
        <v>99</v>
      </c>
      <c r="B494" s="67">
        <v>0</v>
      </c>
      <c r="C494" s="67">
        <v>0</v>
      </c>
      <c r="D494" s="69" t="str">
        <f t="shared" si="7"/>
        <v/>
      </c>
    </row>
    <row r="495" spans="1:4">
      <c r="A495" s="70" t="s">
        <v>458</v>
      </c>
      <c r="B495" s="67">
        <v>340</v>
      </c>
      <c r="C495" s="67">
        <v>340</v>
      </c>
      <c r="D495" s="69">
        <f t="shared" si="7"/>
        <v>100</v>
      </c>
    </row>
    <row r="496" spans="1:4">
      <c r="A496" s="70" t="s">
        <v>459</v>
      </c>
      <c r="B496" s="67">
        <v>1241</v>
      </c>
      <c r="C496" s="67">
        <v>1241</v>
      </c>
      <c r="D496" s="69">
        <f t="shared" si="7"/>
        <v>100</v>
      </c>
    </row>
    <row r="497" spans="1:4">
      <c r="A497" s="70" t="s">
        <v>460</v>
      </c>
      <c r="B497" s="67">
        <v>0</v>
      </c>
      <c r="C497" s="67">
        <v>0</v>
      </c>
      <c r="D497" s="69" t="str">
        <f t="shared" si="7"/>
        <v/>
      </c>
    </row>
    <row r="498" spans="1:4">
      <c r="A498" s="70" t="s">
        <v>461</v>
      </c>
      <c r="B498" s="67">
        <v>0</v>
      </c>
      <c r="C498" s="67">
        <v>0</v>
      </c>
      <c r="D498" s="69" t="str">
        <f t="shared" si="7"/>
        <v/>
      </c>
    </row>
    <row r="499" spans="1:4">
      <c r="A499" s="70" t="s">
        <v>462</v>
      </c>
      <c r="B499" s="67">
        <v>433.562</v>
      </c>
      <c r="C499" s="67">
        <v>433.562</v>
      </c>
      <c r="D499" s="69">
        <f t="shared" si="7"/>
        <v>100</v>
      </c>
    </row>
    <row r="500" spans="1:4">
      <c r="A500" s="70" t="s">
        <v>463</v>
      </c>
      <c r="B500" s="67">
        <f>SUM(B501:B504)</f>
        <v>50</v>
      </c>
      <c r="C500" s="67">
        <f>SUM(C501:C504)</f>
        <v>50</v>
      </c>
      <c r="D500" s="69">
        <f t="shared" si="7"/>
        <v>100</v>
      </c>
    </row>
    <row r="501" spans="1:4">
      <c r="A501" s="70" t="s">
        <v>464</v>
      </c>
      <c r="B501" s="67">
        <v>0</v>
      </c>
      <c r="C501" s="67">
        <v>0</v>
      </c>
      <c r="D501" s="69" t="str">
        <f t="shared" si="7"/>
        <v/>
      </c>
    </row>
    <row r="502" spans="1:4">
      <c r="A502" s="70" t="s">
        <v>465</v>
      </c>
      <c r="B502" s="67">
        <v>50</v>
      </c>
      <c r="C502" s="67">
        <v>50</v>
      </c>
      <c r="D502" s="69">
        <f t="shared" si="7"/>
        <v>100</v>
      </c>
    </row>
    <row r="503" spans="1:4">
      <c r="A503" s="70" t="s">
        <v>466</v>
      </c>
      <c r="B503" s="67">
        <v>0</v>
      </c>
      <c r="C503" s="67">
        <v>0</v>
      </c>
      <c r="D503" s="69" t="str">
        <f t="shared" si="7"/>
        <v/>
      </c>
    </row>
    <row r="504" spans="1:4">
      <c r="A504" s="70" t="s">
        <v>467</v>
      </c>
      <c r="B504" s="67">
        <v>0</v>
      </c>
      <c r="C504" s="67">
        <v>0</v>
      </c>
      <c r="D504" s="69" t="str">
        <f t="shared" si="7"/>
        <v/>
      </c>
    </row>
    <row r="505" spans="1:4">
      <c r="A505" s="70" t="s">
        <v>468</v>
      </c>
      <c r="B505" s="67">
        <f>SUM(B506:B509)</f>
        <v>221.564768</v>
      </c>
      <c r="C505" s="67">
        <f>SUM(C506:C509)</f>
        <v>221.564768</v>
      </c>
      <c r="D505" s="69">
        <f t="shared" si="7"/>
        <v>100</v>
      </c>
    </row>
    <row r="506" spans="1:4">
      <c r="A506" s="70" t="s">
        <v>110</v>
      </c>
      <c r="B506" s="67">
        <v>173.70618</v>
      </c>
      <c r="C506" s="67">
        <v>173.70618</v>
      </c>
      <c r="D506" s="69">
        <f t="shared" si="7"/>
        <v>100</v>
      </c>
    </row>
    <row r="507" spans="1:4">
      <c r="A507" s="70" t="s">
        <v>98</v>
      </c>
      <c r="B507" s="67">
        <v>0</v>
      </c>
      <c r="C507" s="67">
        <v>0</v>
      </c>
      <c r="D507" s="69" t="str">
        <f t="shared" si="7"/>
        <v/>
      </c>
    </row>
    <row r="508" spans="1:4">
      <c r="A508" s="70" t="s">
        <v>99</v>
      </c>
      <c r="B508" s="67">
        <v>0</v>
      </c>
      <c r="C508" s="67">
        <v>0</v>
      </c>
      <c r="D508" s="69" t="str">
        <f t="shared" si="7"/>
        <v/>
      </c>
    </row>
    <row r="509" spans="1:4">
      <c r="A509" s="70" t="s">
        <v>469</v>
      </c>
      <c r="B509" s="67">
        <v>47.858588</v>
      </c>
      <c r="C509" s="67">
        <v>47.858588</v>
      </c>
      <c r="D509" s="69">
        <f t="shared" si="7"/>
        <v>100</v>
      </c>
    </row>
    <row r="510" spans="1:4">
      <c r="A510" s="70" t="s">
        <v>470</v>
      </c>
      <c r="B510" s="67">
        <f>SUM(B511:B512)</f>
        <v>8400</v>
      </c>
      <c r="C510" s="67">
        <f>SUM(C511:C512)</f>
        <v>8400</v>
      </c>
      <c r="D510" s="69">
        <f t="shared" si="7"/>
        <v>100</v>
      </c>
    </row>
    <row r="511" spans="1:4">
      <c r="A511" s="70" t="s">
        <v>471</v>
      </c>
      <c r="B511" s="67">
        <v>8400</v>
      </c>
      <c r="C511" s="67">
        <v>8400</v>
      </c>
      <c r="D511" s="69">
        <f t="shared" si="7"/>
        <v>100</v>
      </c>
    </row>
    <row r="512" spans="1:4">
      <c r="A512" s="70" t="s">
        <v>472</v>
      </c>
      <c r="B512" s="67">
        <v>0</v>
      </c>
      <c r="C512" s="67">
        <v>0</v>
      </c>
      <c r="D512" s="69" t="str">
        <f t="shared" si="7"/>
        <v/>
      </c>
    </row>
    <row r="513" spans="1:4">
      <c r="A513" s="70" t="s">
        <v>473</v>
      </c>
      <c r="B513" s="67">
        <f>SUM(B514:B515)</f>
        <v>980.779507</v>
      </c>
      <c r="C513" s="67">
        <f>SUM(C514:C515)</f>
        <v>980.779507</v>
      </c>
      <c r="D513" s="69">
        <f t="shared" si="7"/>
        <v>100</v>
      </c>
    </row>
    <row r="514" spans="1:4">
      <c r="A514" s="70" t="s">
        <v>474</v>
      </c>
      <c r="B514" s="67">
        <v>380.779507</v>
      </c>
      <c r="C514" s="67">
        <v>380.779507</v>
      </c>
      <c r="D514" s="69">
        <f t="shared" si="7"/>
        <v>100</v>
      </c>
    </row>
    <row r="515" spans="1:4">
      <c r="A515" s="70" t="s">
        <v>475</v>
      </c>
      <c r="B515" s="67">
        <v>600</v>
      </c>
      <c r="C515" s="67">
        <v>600</v>
      </c>
      <c r="D515" s="69">
        <f t="shared" si="7"/>
        <v>100</v>
      </c>
    </row>
    <row r="516" spans="1:4">
      <c r="A516" s="70" t="s">
        <v>476</v>
      </c>
      <c r="B516" s="67">
        <f>SUM(B517:B518)</f>
        <v>609</v>
      </c>
      <c r="C516" s="67">
        <f>SUM(C517:C518)</f>
        <v>609</v>
      </c>
      <c r="D516" s="69">
        <f t="shared" ref="D516:D579" si="8">IFERROR(C516/B516*100,"")</f>
        <v>100</v>
      </c>
    </row>
    <row r="517" spans="1:4">
      <c r="A517" s="70" t="s">
        <v>477</v>
      </c>
      <c r="B517" s="67">
        <v>609</v>
      </c>
      <c r="C517" s="67">
        <v>609</v>
      </c>
      <c r="D517" s="69">
        <f t="shared" si="8"/>
        <v>100</v>
      </c>
    </row>
    <row r="518" spans="1:4">
      <c r="A518" s="70" t="s">
        <v>478</v>
      </c>
      <c r="B518" s="67">
        <v>0</v>
      </c>
      <c r="C518" s="67">
        <v>0</v>
      </c>
      <c r="D518" s="69" t="str">
        <f t="shared" si="8"/>
        <v/>
      </c>
    </row>
    <row r="519" spans="1:4">
      <c r="A519" s="70" t="s">
        <v>479</v>
      </c>
      <c r="B519" s="67">
        <f>SUM(B520:B521)</f>
        <v>0</v>
      </c>
      <c r="C519" s="67">
        <f>SUM(C520:C521)</f>
        <v>0</v>
      </c>
      <c r="D519" s="69" t="str">
        <f t="shared" si="8"/>
        <v/>
      </c>
    </row>
    <row r="520" spans="1:4">
      <c r="A520" s="70" t="s">
        <v>480</v>
      </c>
      <c r="B520" s="67">
        <v>0</v>
      </c>
      <c r="C520" s="67">
        <v>0</v>
      </c>
      <c r="D520" s="69" t="str">
        <f t="shared" si="8"/>
        <v/>
      </c>
    </row>
    <row r="521" spans="1:4">
      <c r="A521" s="70" t="s">
        <v>481</v>
      </c>
      <c r="B521" s="67">
        <v>0</v>
      </c>
      <c r="C521" s="67">
        <v>0</v>
      </c>
      <c r="D521" s="69" t="str">
        <f t="shared" si="8"/>
        <v/>
      </c>
    </row>
    <row r="522" spans="1:4">
      <c r="A522" s="70" t="s">
        <v>482</v>
      </c>
      <c r="B522" s="67">
        <f>SUM(B523:B524)</f>
        <v>0</v>
      </c>
      <c r="C522" s="67">
        <f>SUM(C523:C524)</f>
        <v>0</v>
      </c>
      <c r="D522" s="69" t="str">
        <f t="shared" si="8"/>
        <v/>
      </c>
    </row>
    <row r="523" spans="1:4">
      <c r="A523" s="70" t="s">
        <v>483</v>
      </c>
      <c r="B523" s="67">
        <v>0</v>
      </c>
      <c r="C523" s="67">
        <v>0</v>
      </c>
      <c r="D523" s="69" t="str">
        <f t="shared" si="8"/>
        <v/>
      </c>
    </row>
    <row r="524" spans="1:4">
      <c r="A524" s="70" t="s">
        <v>484</v>
      </c>
      <c r="B524" s="67">
        <v>0</v>
      </c>
      <c r="C524" s="67">
        <v>0</v>
      </c>
      <c r="D524" s="69" t="str">
        <f t="shared" si="8"/>
        <v/>
      </c>
    </row>
    <row r="525" spans="1:4">
      <c r="A525" s="70" t="s">
        <v>485</v>
      </c>
      <c r="B525" s="67">
        <f>SUM(B526)</f>
        <v>1406</v>
      </c>
      <c r="C525" s="67">
        <f>SUM(C526)</f>
        <v>1406</v>
      </c>
      <c r="D525" s="69">
        <f t="shared" si="8"/>
        <v>100</v>
      </c>
    </row>
    <row r="526" spans="1:4">
      <c r="A526" s="70" t="s">
        <v>486</v>
      </c>
      <c r="B526" s="89">
        <v>1406</v>
      </c>
      <c r="C526" s="89">
        <v>1406</v>
      </c>
      <c r="D526" s="69">
        <f t="shared" si="8"/>
        <v>100</v>
      </c>
    </row>
    <row r="527" spans="1:4">
      <c r="A527" s="70" t="s">
        <v>487</v>
      </c>
      <c r="B527" s="67">
        <f>SUM(B528,B533,B546,B550,B562,B565,B569,B574,B584,B590,B594,B597)</f>
        <v>65783.022264</v>
      </c>
      <c r="C527" s="67">
        <f>SUM(C528,C533,C546,C550,C562,C565,C569,C574,C584,C590,C594,C597)</f>
        <v>65783.022264</v>
      </c>
      <c r="D527" s="69">
        <f t="shared" si="8"/>
        <v>100</v>
      </c>
    </row>
    <row r="528" spans="1:4">
      <c r="A528" s="70" t="s">
        <v>488</v>
      </c>
      <c r="B528" s="67">
        <f>SUM(B529:B532)</f>
        <v>3514</v>
      </c>
      <c r="C528" s="67">
        <f>SUM(C529:C532)</f>
        <v>3514</v>
      </c>
      <c r="D528" s="69">
        <f t="shared" si="8"/>
        <v>100</v>
      </c>
    </row>
    <row r="529" spans="1:4">
      <c r="A529" s="70" t="s">
        <v>110</v>
      </c>
      <c r="B529" s="67">
        <v>997</v>
      </c>
      <c r="C529" s="67">
        <v>997</v>
      </c>
      <c r="D529" s="69">
        <f t="shared" si="8"/>
        <v>100</v>
      </c>
    </row>
    <row r="530" spans="1:4">
      <c r="A530" s="70" t="s">
        <v>98</v>
      </c>
      <c r="B530" s="67">
        <v>1470</v>
      </c>
      <c r="C530" s="67">
        <v>1470</v>
      </c>
      <c r="D530" s="69">
        <f t="shared" si="8"/>
        <v>100</v>
      </c>
    </row>
    <row r="531" spans="1:4">
      <c r="A531" s="70" t="s">
        <v>99</v>
      </c>
      <c r="B531" s="67">
        <v>0</v>
      </c>
      <c r="C531" s="67">
        <v>0</v>
      </c>
      <c r="D531" s="69" t="str">
        <f t="shared" si="8"/>
        <v/>
      </c>
    </row>
    <row r="532" spans="1:4">
      <c r="A532" s="70" t="s">
        <v>489</v>
      </c>
      <c r="B532" s="67">
        <f>-80+1127</f>
        <v>1047</v>
      </c>
      <c r="C532" s="67">
        <f>-80+1127</f>
        <v>1047</v>
      </c>
      <c r="D532" s="69">
        <f t="shared" si="8"/>
        <v>100</v>
      </c>
    </row>
    <row r="533" spans="1:4">
      <c r="A533" s="70" t="s">
        <v>490</v>
      </c>
      <c r="B533" s="67">
        <f>SUM(B534:B545)</f>
        <v>15894.638196</v>
      </c>
      <c r="C533" s="67">
        <f>SUM(C534:C545)</f>
        <v>15894.638196</v>
      </c>
      <c r="D533" s="69">
        <f t="shared" si="8"/>
        <v>100</v>
      </c>
    </row>
    <row r="534" spans="1:4">
      <c r="A534" s="70" t="s">
        <v>491</v>
      </c>
      <c r="B534" s="67">
        <f>803+7083.357636</f>
        <v>7886.357636</v>
      </c>
      <c r="C534" s="67">
        <f>803+7083.357636</f>
        <v>7886.357636</v>
      </c>
      <c r="D534" s="69">
        <f t="shared" si="8"/>
        <v>100</v>
      </c>
    </row>
    <row r="535" spans="1:4">
      <c r="A535" s="70" t="s">
        <v>492</v>
      </c>
      <c r="B535" s="67">
        <v>1843.31</v>
      </c>
      <c r="C535" s="67">
        <v>1843.31</v>
      </c>
      <c r="D535" s="69">
        <f t="shared" si="8"/>
        <v>100</v>
      </c>
    </row>
    <row r="536" spans="1:4">
      <c r="A536" s="70" t="s">
        <v>493</v>
      </c>
      <c r="B536" s="67">
        <v>646.14151</v>
      </c>
      <c r="C536" s="67">
        <v>646.14151</v>
      </c>
      <c r="D536" s="69">
        <f t="shared" si="8"/>
        <v>100</v>
      </c>
    </row>
    <row r="537" spans="1:4">
      <c r="A537" s="70" t="s">
        <v>494</v>
      </c>
      <c r="B537" s="67">
        <v>448.1837</v>
      </c>
      <c r="C537" s="67">
        <v>448.1837</v>
      </c>
      <c r="D537" s="69">
        <f t="shared" si="8"/>
        <v>100</v>
      </c>
    </row>
    <row r="538" spans="1:4">
      <c r="A538" s="70" t="s">
        <v>495</v>
      </c>
      <c r="B538" s="67">
        <v>767</v>
      </c>
      <c r="C538" s="67">
        <v>767</v>
      </c>
      <c r="D538" s="69">
        <f t="shared" si="8"/>
        <v>100</v>
      </c>
    </row>
    <row r="539" spans="1:4">
      <c r="A539" s="70" t="s">
        <v>496</v>
      </c>
      <c r="B539" s="67">
        <v>0</v>
      </c>
      <c r="C539" s="67">
        <v>0</v>
      </c>
      <c r="D539" s="69" t="str">
        <f t="shared" si="8"/>
        <v/>
      </c>
    </row>
    <row r="540" spans="1:4">
      <c r="A540" s="70" t="s">
        <v>497</v>
      </c>
      <c r="B540" s="67">
        <v>0</v>
      </c>
      <c r="C540" s="67">
        <v>0</v>
      </c>
      <c r="D540" s="69" t="str">
        <f t="shared" si="8"/>
        <v/>
      </c>
    </row>
    <row r="541" spans="1:4">
      <c r="A541" s="70" t="s">
        <v>498</v>
      </c>
      <c r="B541" s="67">
        <v>838.29535</v>
      </c>
      <c r="C541" s="67">
        <v>838.29535</v>
      </c>
      <c r="D541" s="69">
        <f t="shared" si="8"/>
        <v>100</v>
      </c>
    </row>
    <row r="542" spans="1:4">
      <c r="A542" s="70" t="s">
        <v>499</v>
      </c>
      <c r="B542" s="67">
        <v>465.35</v>
      </c>
      <c r="C542" s="67">
        <v>465.35</v>
      </c>
      <c r="D542" s="69">
        <f t="shared" si="8"/>
        <v>100</v>
      </c>
    </row>
    <row r="543" spans="1:4">
      <c r="A543" s="70" t="s">
        <v>500</v>
      </c>
      <c r="B543" s="67">
        <v>0</v>
      </c>
      <c r="C543" s="67">
        <v>0</v>
      </c>
      <c r="D543" s="69" t="str">
        <f t="shared" si="8"/>
        <v/>
      </c>
    </row>
    <row r="544" spans="1:4">
      <c r="A544" s="70" t="s">
        <v>501</v>
      </c>
      <c r="B544" s="67">
        <v>0</v>
      </c>
      <c r="C544" s="67">
        <v>0</v>
      </c>
      <c r="D544" s="69" t="str">
        <f t="shared" si="8"/>
        <v/>
      </c>
    </row>
    <row r="545" spans="1:4">
      <c r="A545" s="70" t="s">
        <v>502</v>
      </c>
      <c r="B545" s="67">
        <v>3000</v>
      </c>
      <c r="C545" s="67">
        <v>3000</v>
      </c>
      <c r="D545" s="69">
        <f t="shared" si="8"/>
        <v>100</v>
      </c>
    </row>
    <row r="546" spans="1:4">
      <c r="A546" s="70" t="s">
        <v>503</v>
      </c>
      <c r="B546" s="67">
        <f>SUM(B547:B549)</f>
        <v>0</v>
      </c>
      <c r="C546" s="67">
        <f>SUM(C547:C549)</f>
        <v>0</v>
      </c>
      <c r="D546" s="69" t="str">
        <f t="shared" si="8"/>
        <v/>
      </c>
    </row>
    <row r="547" spans="1:4">
      <c r="A547" s="70" t="s">
        <v>504</v>
      </c>
      <c r="B547" s="67"/>
      <c r="C547" s="67"/>
      <c r="D547" s="69" t="str">
        <f t="shared" si="8"/>
        <v/>
      </c>
    </row>
    <row r="548" spans="1:4">
      <c r="A548" s="70" t="s">
        <v>505</v>
      </c>
      <c r="B548" s="67"/>
      <c r="C548" s="67"/>
      <c r="D548" s="69" t="str">
        <f t="shared" si="8"/>
        <v/>
      </c>
    </row>
    <row r="549" spans="1:4">
      <c r="A549" s="70" t="s">
        <v>506</v>
      </c>
      <c r="B549" s="67">
        <v>0</v>
      </c>
      <c r="C549" s="67">
        <v>0</v>
      </c>
      <c r="D549" s="69" t="str">
        <f t="shared" si="8"/>
        <v/>
      </c>
    </row>
    <row r="550" spans="1:4">
      <c r="A550" s="70" t="s">
        <v>507</v>
      </c>
      <c r="B550" s="67">
        <f>SUM(B551:B561)</f>
        <v>22058.984425</v>
      </c>
      <c r="C550" s="67">
        <f>SUM(C551:C561)</f>
        <v>22058.984425</v>
      </c>
      <c r="D550" s="69">
        <f t="shared" si="8"/>
        <v>100</v>
      </c>
    </row>
    <row r="551" spans="1:4">
      <c r="A551" s="70" t="s">
        <v>508</v>
      </c>
      <c r="B551" s="67">
        <v>11766</v>
      </c>
      <c r="C551" s="67">
        <v>11766</v>
      </c>
      <c r="D551" s="69">
        <f t="shared" si="8"/>
        <v>100</v>
      </c>
    </row>
    <row r="552" spans="1:4">
      <c r="A552" s="70" t="s">
        <v>509</v>
      </c>
      <c r="B552" s="67">
        <v>830</v>
      </c>
      <c r="C552" s="67">
        <v>830</v>
      </c>
      <c r="D552" s="69">
        <f t="shared" si="8"/>
        <v>100</v>
      </c>
    </row>
    <row r="553" spans="1:4">
      <c r="A553" s="70" t="s">
        <v>510</v>
      </c>
      <c r="B553" s="67">
        <v>1454</v>
      </c>
      <c r="C553" s="67">
        <v>1454</v>
      </c>
      <c r="D553" s="69">
        <f t="shared" si="8"/>
        <v>100</v>
      </c>
    </row>
    <row r="554" spans="1:4">
      <c r="A554" s="70" t="s">
        <v>511</v>
      </c>
      <c r="B554" s="67">
        <v>305</v>
      </c>
      <c r="C554" s="67">
        <v>305</v>
      </c>
      <c r="D554" s="69">
        <f t="shared" si="8"/>
        <v>100</v>
      </c>
    </row>
    <row r="555" spans="1:4">
      <c r="A555" s="70" t="s">
        <v>512</v>
      </c>
      <c r="B555" s="67">
        <v>1220</v>
      </c>
      <c r="C555" s="67">
        <v>1220</v>
      </c>
      <c r="D555" s="69">
        <f t="shared" si="8"/>
        <v>100</v>
      </c>
    </row>
    <row r="556" spans="1:4">
      <c r="A556" s="70" t="s">
        <v>513</v>
      </c>
      <c r="B556" s="67">
        <f>5169.895825-700</f>
        <v>4469.895825</v>
      </c>
      <c r="C556" s="67">
        <f>5169.895825-700</f>
        <v>4469.895825</v>
      </c>
      <c r="D556" s="69">
        <f t="shared" si="8"/>
        <v>100</v>
      </c>
    </row>
    <row r="557" spans="1:4">
      <c r="A557" s="70" t="s">
        <v>514</v>
      </c>
      <c r="B557" s="67">
        <v>0</v>
      </c>
      <c r="C557" s="67">
        <v>0</v>
      </c>
      <c r="D557" s="69" t="str">
        <f t="shared" si="8"/>
        <v/>
      </c>
    </row>
    <row r="558" spans="1:4">
      <c r="A558" s="70" t="s">
        <v>515</v>
      </c>
      <c r="B558" s="67">
        <v>174</v>
      </c>
      <c r="C558" s="67">
        <v>174</v>
      </c>
      <c r="D558" s="69">
        <f t="shared" si="8"/>
        <v>100</v>
      </c>
    </row>
    <row r="559" spans="1:4">
      <c r="A559" s="70" t="s">
        <v>516</v>
      </c>
      <c r="B559" s="67">
        <f>1847-264</f>
        <v>1583</v>
      </c>
      <c r="C559" s="67">
        <f>1847-264</f>
        <v>1583</v>
      </c>
      <c r="D559" s="69">
        <f t="shared" si="8"/>
        <v>100</v>
      </c>
    </row>
    <row r="560" spans="1:4">
      <c r="A560" s="70" t="s">
        <v>517</v>
      </c>
      <c r="B560" s="67">
        <v>0</v>
      </c>
      <c r="C560" s="67">
        <v>0</v>
      </c>
      <c r="D560" s="69" t="str">
        <f t="shared" si="8"/>
        <v/>
      </c>
    </row>
    <row r="561" spans="1:4">
      <c r="A561" s="70" t="s">
        <v>518</v>
      </c>
      <c r="B561" s="67">
        <v>257.0886</v>
      </c>
      <c r="C561" s="67">
        <v>257.0886</v>
      </c>
      <c r="D561" s="69">
        <f t="shared" si="8"/>
        <v>100</v>
      </c>
    </row>
    <row r="562" spans="1:4">
      <c r="A562" s="70" t="s">
        <v>519</v>
      </c>
      <c r="B562" s="67">
        <f>SUM(B563:B564)</f>
        <v>96</v>
      </c>
      <c r="C562" s="67">
        <f>SUM(C563:C564)</f>
        <v>96</v>
      </c>
      <c r="D562" s="69">
        <f t="shared" si="8"/>
        <v>100</v>
      </c>
    </row>
    <row r="563" spans="1:4">
      <c r="A563" s="70" t="s">
        <v>520</v>
      </c>
      <c r="B563" s="67">
        <v>96</v>
      </c>
      <c r="C563" s="67">
        <v>96</v>
      </c>
      <c r="D563" s="69">
        <f t="shared" si="8"/>
        <v>100</v>
      </c>
    </row>
    <row r="564" spans="1:4">
      <c r="A564" s="70" t="s">
        <v>521</v>
      </c>
      <c r="B564" s="67">
        <v>0</v>
      </c>
      <c r="C564" s="67">
        <v>0</v>
      </c>
      <c r="D564" s="69" t="str">
        <f t="shared" si="8"/>
        <v/>
      </c>
    </row>
    <row r="565" spans="1:4">
      <c r="A565" s="70" t="s">
        <v>522</v>
      </c>
      <c r="B565" s="67">
        <f>SUM(B566:B568)</f>
        <v>1330.1492</v>
      </c>
      <c r="C565" s="67">
        <f>SUM(C566:C568)</f>
        <v>1330.1492</v>
      </c>
      <c r="D565" s="69">
        <f t="shared" si="8"/>
        <v>100</v>
      </c>
    </row>
    <row r="566" spans="1:4">
      <c r="A566" s="70" t="s">
        <v>523</v>
      </c>
      <c r="B566" s="67">
        <v>4.1492</v>
      </c>
      <c r="C566" s="67">
        <v>4.1492</v>
      </c>
      <c r="D566" s="69">
        <f t="shared" si="8"/>
        <v>100</v>
      </c>
    </row>
    <row r="567" spans="1:4">
      <c r="A567" s="70" t="s">
        <v>524</v>
      </c>
      <c r="B567" s="67">
        <v>207</v>
      </c>
      <c r="C567" s="67">
        <v>207</v>
      </c>
      <c r="D567" s="69">
        <f t="shared" si="8"/>
        <v>100</v>
      </c>
    </row>
    <row r="568" spans="1:4">
      <c r="A568" s="70" t="s">
        <v>525</v>
      </c>
      <c r="B568" s="67">
        <v>1119</v>
      </c>
      <c r="C568" s="67">
        <v>1119</v>
      </c>
      <c r="D568" s="69">
        <f t="shared" si="8"/>
        <v>100</v>
      </c>
    </row>
    <row r="569" spans="1:4">
      <c r="A569" s="72" t="s">
        <v>526</v>
      </c>
      <c r="B569" s="67">
        <f>SUM(B570:B573)</f>
        <v>16657.979219</v>
      </c>
      <c r="C569" s="67">
        <f>SUM(C570:C573)</f>
        <v>16657.979219</v>
      </c>
      <c r="D569" s="69">
        <f t="shared" si="8"/>
        <v>100</v>
      </c>
    </row>
    <row r="570" spans="1:4">
      <c r="A570" s="72" t="s">
        <v>527</v>
      </c>
      <c r="B570" s="67">
        <v>4602.96419499999</v>
      </c>
      <c r="C570" s="67">
        <v>4602.96419499999</v>
      </c>
      <c r="D570" s="69">
        <f t="shared" si="8"/>
        <v>100</v>
      </c>
    </row>
    <row r="571" spans="1:4">
      <c r="A571" s="72" t="s">
        <v>528</v>
      </c>
      <c r="B571" s="67">
        <v>5246.001774</v>
      </c>
      <c r="C571" s="67">
        <v>5246.001774</v>
      </c>
      <c r="D571" s="69">
        <f t="shared" si="8"/>
        <v>100</v>
      </c>
    </row>
    <row r="572" spans="1:4">
      <c r="A572" s="72" t="s">
        <v>529</v>
      </c>
      <c r="B572" s="67">
        <v>292.01325</v>
      </c>
      <c r="C572" s="67">
        <v>292.01325</v>
      </c>
      <c r="D572" s="69">
        <f t="shared" si="8"/>
        <v>100</v>
      </c>
    </row>
    <row r="573" spans="1:4">
      <c r="A573" s="72" t="s">
        <v>530</v>
      </c>
      <c r="B573" s="67">
        <v>6517</v>
      </c>
      <c r="C573" s="67">
        <v>6517</v>
      </c>
      <c r="D573" s="69">
        <f t="shared" si="8"/>
        <v>100</v>
      </c>
    </row>
    <row r="574" spans="1:4">
      <c r="A574" s="70" t="s">
        <v>531</v>
      </c>
      <c r="B574" s="67">
        <f>SUM(B575:B583)</f>
        <v>3700.271224</v>
      </c>
      <c r="C574" s="67">
        <f>SUM(C575:C583)</f>
        <v>3700.271224</v>
      </c>
      <c r="D574" s="69">
        <f t="shared" si="8"/>
        <v>100</v>
      </c>
    </row>
    <row r="575" spans="1:4">
      <c r="A575" s="70" t="s">
        <v>110</v>
      </c>
      <c r="B575" s="67">
        <v>1654.508824</v>
      </c>
      <c r="C575" s="67">
        <v>1654.508824</v>
      </c>
      <c r="D575" s="69">
        <f t="shared" si="8"/>
        <v>100</v>
      </c>
    </row>
    <row r="576" spans="1:4">
      <c r="A576" s="70" t="s">
        <v>98</v>
      </c>
      <c r="B576" s="67">
        <v>24.4</v>
      </c>
      <c r="C576" s="67">
        <v>24.4</v>
      </c>
      <c r="D576" s="69">
        <f t="shared" si="8"/>
        <v>100</v>
      </c>
    </row>
    <row r="577" spans="1:4">
      <c r="A577" s="70" t="s">
        <v>99</v>
      </c>
      <c r="B577" s="67">
        <v>0</v>
      </c>
      <c r="C577" s="67">
        <v>0</v>
      </c>
      <c r="D577" s="69" t="str">
        <f t="shared" si="8"/>
        <v/>
      </c>
    </row>
    <row r="578" spans="1:4">
      <c r="A578" s="70" t="s">
        <v>532</v>
      </c>
      <c r="B578" s="67">
        <v>169</v>
      </c>
      <c r="C578" s="67">
        <v>169</v>
      </c>
      <c r="D578" s="69">
        <f t="shared" si="8"/>
        <v>100</v>
      </c>
    </row>
    <row r="579" spans="1:4">
      <c r="A579" s="70" t="s">
        <v>533</v>
      </c>
      <c r="B579" s="67">
        <v>10</v>
      </c>
      <c r="C579" s="67">
        <v>10</v>
      </c>
      <c r="D579" s="69">
        <f t="shared" si="8"/>
        <v>100</v>
      </c>
    </row>
    <row r="580" spans="1:4">
      <c r="A580" s="70" t="s">
        <v>534</v>
      </c>
      <c r="B580" s="67">
        <v>0</v>
      </c>
      <c r="C580" s="67">
        <v>0</v>
      </c>
      <c r="D580" s="69" t="str">
        <f t="shared" ref="D580:D643" si="9">IFERROR(C580/B580*100,"")</f>
        <v/>
      </c>
    </row>
    <row r="581" spans="1:4">
      <c r="A581" s="70" t="s">
        <v>535</v>
      </c>
      <c r="B581" s="67">
        <v>564</v>
      </c>
      <c r="C581" s="67">
        <v>564</v>
      </c>
      <c r="D581" s="69">
        <f t="shared" si="9"/>
        <v>100</v>
      </c>
    </row>
    <row r="582" spans="1:4">
      <c r="A582" s="70" t="s">
        <v>107</v>
      </c>
      <c r="B582" s="67">
        <v>598.3624</v>
      </c>
      <c r="C582" s="67">
        <v>598.3624</v>
      </c>
      <c r="D582" s="69">
        <f t="shared" si="9"/>
        <v>100</v>
      </c>
    </row>
    <row r="583" spans="1:4">
      <c r="A583" s="70" t="s">
        <v>536</v>
      </c>
      <c r="B583" s="67">
        <v>680</v>
      </c>
      <c r="C583" s="67">
        <v>680</v>
      </c>
      <c r="D583" s="69">
        <f t="shared" si="9"/>
        <v>100</v>
      </c>
    </row>
    <row r="584" spans="1:4">
      <c r="A584" s="70" t="s">
        <v>537</v>
      </c>
      <c r="B584" s="67">
        <f>SUM(B585:B589)</f>
        <v>1240</v>
      </c>
      <c r="C584" s="67">
        <f>SUM(C585:C589)</f>
        <v>1240</v>
      </c>
      <c r="D584" s="69">
        <f t="shared" si="9"/>
        <v>100</v>
      </c>
    </row>
    <row r="585" spans="1:4">
      <c r="A585" s="70" t="s">
        <v>538</v>
      </c>
      <c r="B585" s="89">
        <v>1240</v>
      </c>
      <c r="C585" s="89">
        <v>1240</v>
      </c>
      <c r="D585" s="69">
        <f t="shared" si="9"/>
        <v>100</v>
      </c>
    </row>
    <row r="586" spans="1:4">
      <c r="A586" s="70" t="s">
        <v>539</v>
      </c>
      <c r="B586" s="67"/>
      <c r="C586" s="67"/>
      <c r="D586" s="69" t="str">
        <f t="shared" si="9"/>
        <v/>
      </c>
    </row>
    <row r="587" spans="1:4">
      <c r="A587" s="70" t="s">
        <v>540</v>
      </c>
      <c r="B587" s="67">
        <v>0</v>
      </c>
      <c r="C587" s="67">
        <v>0</v>
      </c>
      <c r="D587" s="69" t="str">
        <f t="shared" si="9"/>
        <v/>
      </c>
    </row>
    <row r="588" spans="1:4">
      <c r="A588" s="70" t="s">
        <v>541</v>
      </c>
      <c r="B588" s="67"/>
      <c r="C588" s="67"/>
      <c r="D588" s="69" t="str">
        <f t="shared" si="9"/>
        <v/>
      </c>
    </row>
    <row r="589" spans="1:4">
      <c r="A589" s="70" t="s">
        <v>542</v>
      </c>
      <c r="B589" s="67"/>
      <c r="C589" s="67"/>
      <c r="D589" s="69" t="str">
        <f t="shared" si="9"/>
        <v/>
      </c>
    </row>
    <row r="590" spans="1:4">
      <c r="A590" s="70" t="s">
        <v>543</v>
      </c>
      <c r="B590" s="67">
        <f>SUM(B591:B593)</f>
        <v>1084</v>
      </c>
      <c r="C590" s="67">
        <f>SUM(C591:C593)</f>
        <v>1084</v>
      </c>
      <c r="D590" s="69">
        <f t="shared" si="9"/>
        <v>100</v>
      </c>
    </row>
    <row r="591" spans="1:4">
      <c r="A591" s="70" t="s">
        <v>544</v>
      </c>
      <c r="B591" s="67">
        <v>877</v>
      </c>
      <c r="C591" s="67">
        <v>877</v>
      </c>
      <c r="D591" s="69">
        <f t="shared" si="9"/>
        <v>100</v>
      </c>
    </row>
    <row r="592" spans="1:4">
      <c r="A592" s="70" t="s">
        <v>545</v>
      </c>
      <c r="B592" s="67">
        <v>207</v>
      </c>
      <c r="C592" s="67">
        <v>207</v>
      </c>
      <c r="D592" s="69">
        <f t="shared" si="9"/>
        <v>100</v>
      </c>
    </row>
    <row r="593" spans="1:4">
      <c r="A593" s="70" t="s">
        <v>546</v>
      </c>
      <c r="B593" s="67">
        <v>0</v>
      </c>
      <c r="C593" s="67">
        <v>0</v>
      </c>
      <c r="D593" s="69" t="str">
        <f t="shared" si="9"/>
        <v/>
      </c>
    </row>
    <row r="594" spans="1:4">
      <c r="A594" s="70" t="s">
        <v>547</v>
      </c>
      <c r="B594" s="67">
        <f>SUM(B595:B596)</f>
        <v>5</v>
      </c>
      <c r="C594" s="67">
        <f>SUM(C595:C596)</f>
        <v>5</v>
      </c>
      <c r="D594" s="69">
        <f t="shared" si="9"/>
        <v>100</v>
      </c>
    </row>
    <row r="595" spans="1:4">
      <c r="A595" s="70" t="s">
        <v>548</v>
      </c>
      <c r="B595" s="67">
        <v>5</v>
      </c>
      <c r="C595" s="67">
        <v>5</v>
      </c>
      <c r="D595" s="69">
        <f t="shared" si="9"/>
        <v>100</v>
      </c>
    </row>
    <row r="596" spans="1:4">
      <c r="A596" s="70" t="s">
        <v>549</v>
      </c>
      <c r="B596" s="67">
        <v>0</v>
      </c>
      <c r="C596" s="67">
        <v>0</v>
      </c>
      <c r="D596" s="69" t="str">
        <f t="shared" si="9"/>
        <v/>
      </c>
    </row>
    <row r="597" spans="1:4">
      <c r="A597" s="70" t="s">
        <v>550</v>
      </c>
      <c r="B597" s="67">
        <f>SUM(B598)</f>
        <v>202</v>
      </c>
      <c r="C597" s="67">
        <f>SUM(C598)</f>
        <v>202</v>
      </c>
      <c r="D597" s="69">
        <f t="shared" si="9"/>
        <v>100</v>
      </c>
    </row>
    <row r="598" spans="1:4">
      <c r="A598" s="70" t="s">
        <v>551</v>
      </c>
      <c r="B598" s="89">
        <v>202</v>
      </c>
      <c r="C598" s="89">
        <v>202</v>
      </c>
      <c r="D598" s="69">
        <f t="shared" si="9"/>
        <v>100</v>
      </c>
    </row>
    <row r="599" spans="1:4">
      <c r="A599" s="70" t="s">
        <v>552</v>
      </c>
      <c r="B599" s="67">
        <f>SUM(B600,B609,B613,B622,B628,B634,B640,B643,B646,B648,B650,B656,B658,B660,B672)</f>
        <v>57488.516149</v>
      </c>
      <c r="C599" s="67">
        <f>SUM(C600,C609,C613,C622,C628,C634,C640,C643,C646,C648,C650,C656,C658,C660,C672)</f>
        <v>57488.516149</v>
      </c>
      <c r="D599" s="69">
        <f t="shared" si="9"/>
        <v>100</v>
      </c>
    </row>
    <row r="600" spans="1:4">
      <c r="A600" s="70" t="s">
        <v>553</v>
      </c>
      <c r="B600" s="67">
        <f>SUM(B601:B608)</f>
        <v>5961</v>
      </c>
      <c r="C600" s="67">
        <f>SUM(C601:C608)</f>
        <v>5961</v>
      </c>
      <c r="D600" s="69">
        <f t="shared" si="9"/>
        <v>100</v>
      </c>
    </row>
    <row r="601" spans="1:4">
      <c r="A601" s="70" t="s">
        <v>110</v>
      </c>
      <c r="B601" s="67">
        <v>925</v>
      </c>
      <c r="C601" s="67">
        <v>925</v>
      </c>
      <c r="D601" s="69">
        <f t="shared" si="9"/>
        <v>100</v>
      </c>
    </row>
    <row r="602" spans="1:4">
      <c r="A602" s="70" t="s">
        <v>98</v>
      </c>
      <c r="B602" s="67">
        <v>9</v>
      </c>
      <c r="C602" s="67">
        <v>9</v>
      </c>
      <c r="D602" s="69">
        <f t="shared" si="9"/>
        <v>100</v>
      </c>
    </row>
    <row r="603" spans="1:4">
      <c r="A603" s="70" t="s">
        <v>99</v>
      </c>
      <c r="B603" s="67">
        <v>90</v>
      </c>
      <c r="C603" s="67">
        <v>90</v>
      </c>
      <c r="D603" s="69">
        <f t="shared" si="9"/>
        <v>100</v>
      </c>
    </row>
    <row r="604" spans="1:4">
      <c r="A604" s="70" t="s">
        <v>554</v>
      </c>
      <c r="B604" s="67">
        <v>0</v>
      </c>
      <c r="C604" s="67">
        <v>0</v>
      </c>
      <c r="D604" s="69" t="str">
        <f t="shared" si="9"/>
        <v/>
      </c>
    </row>
    <row r="605" spans="1:4">
      <c r="A605" s="70" t="s">
        <v>555</v>
      </c>
      <c r="B605" s="67">
        <v>0</v>
      </c>
      <c r="C605" s="67">
        <v>0</v>
      </c>
      <c r="D605" s="69" t="str">
        <f t="shared" si="9"/>
        <v/>
      </c>
    </row>
    <row r="606" spans="1:4">
      <c r="A606" s="70" t="s">
        <v>556</v>
      </c>
      <c r="B606" s="67">
        <v>0</v>
      </c>
      <c r="C606" s="67">
        <v>0</v>
      </c>
      <c r="D606" s="69" t="str">
        <f t="shared" si="9"/>
        <v/>
      </c>
    </row>
    <row r="607" spans="1:4">
      <c r="A607" s="70" t="s">
        <v>557</v>
      </c>
      <c r="B607" s="67">
        <v>140</v>
      </c>
      <c r="C607" s="67">
        <v>140</v>
      </c>
      <c r="D607" s="69">
        <f t="shared" si="9"/>
        <v>100</v>
      </c>
    </row>
    <row r="608" spans="1:4">
      <c r="A608" s="70" t="s">
        <v>558</v>
      </c>
      <c r="B608" s="67">
        <f>-140+4937</f>
        <v>4797</v>
      </c>
      <c r="C608" s="67">
        <f>-140+4937</f>
        <v>4797</v>
      </c>
      <c r="D608" s="69">
        <f t="shared" si="9"/>
        <v>100</v>
      </c>
    </row>
    <row r="609" spans="1:4">
      <c r="A609" s="70" t="s">
        <v>559</v>
      </c>
      <c r="B609" s="67">
        <f>SUM(B610:B612)</f>
        <v>4258.516149</v>
      </c>
      <c r="C609" s="67">
        <f>SUM(C610:C612)</f>
        <v>4258.516149</v>
      </c>
      <c r="D609" s="69">
        <f t="shared" si="9"/>
        <v>100</v>
      </c>
    </row>
    <row r="610" spans="1:4">
      <c r="A610" s="70" t="s">
        <v>560</v>
      </c>
      <c r="B610" s="67">
        <v>0</v>
      </c>
      <c r="C610" s="67">
        <v>0</v>
      </c>
      <c r="D610" s="69" t="str">
        <f t="shared" si="9"/>
        <v/>
      </c>
    </row>
    <row r="611" spans="1:4">
      <c r="A611" s="70" t="s">
        <v>561</v>
      </c>
      <c r="B611" s="67">
        <v>0</v>
      </c>
      <c r="C611" s="67">
        <v>0</v>
      </c>
      <c r="D611" s="69" t="str">
        <f t="shared" si="9"/>
        <v/>
      </c>
    </row>
    <row r="612" spans="1:4">
      <c r="A612" s="70" t="s">
        <v>562</v>
      </c>
      <c r="B612" s="67">
        <v>4258.516149</v>
      </c>
      <c r="C612" s="67">
        <v>4258.516149</v>
      </c>
      <c r="D612" s="69">
        <f t="shared" si="9"/>
        <v>100</v>
      </c>
    </row>
    <row r="613" spans="1:4">
      <c r="A613" s="70" t="s">
        <v>563</v>
      </c>
      <c r="B613" s="67">
        <f>SUM(B614:B621)</f>
        <v>9919</v>
      </c>
      <c r="C613" s="67">
        <f>SUM(C614:C621)</f>
        <v>9919</v>
      </c>
      <c r="D613" s="69">
        <f t="shared" si="9"/>
        <v>100</v>
      </c>
    </row>
    <row r="614" spans="1:4">
      <c r="A614" s="70" t="s">
        <v>564</v>
      </c>
      <c r="B614" s="67">
        <v>1600</v>
      </c>
      <c r="C614" s="67">
        <v>1600</v>
      </c>
      <c r="D614" s="69">
        <f t="shared" si="9"/>
        <v>100</v>
      </c>
    </row>
    <row r="615" spans="1:4">
      <c r="A615" s="70" t="s">
        <v>565</v>
      </c>
      <c r="B615" s="67">
        <v>1496</v>
      </c>
      <c r="C615" s="67">
        <v>1496</v>
      </c>
      <c r="D615" s="69">
        <f t="shared" si="9"/>
        <v>100</v>
      </c>
    </row>
    <row r="616" spans="1:4">
      <c r="A616" s="70" t="s">
        <v>566</v>
      </c>
      <c r="B616" s="67">
        <v>0</v>
      </c>
      <c r="C616" s="67">
        <v>0</v>
      </c>
      <c r="D616" s="69" t="str">
        <f t="shared" si="9"/>
        <v/>
      </c>
    </row>
    <row r="617" spans="1:4">
      <c r="A617" s="70" t="s">
        <v>567</v>
      </c>
      <c r="B617" s="67">
        <v>0</v>
      </c>
      <c r="C617" s="67">
        <v>0</v>
      </c>
      <c r="D617" s="69" t="str">
        <f t="shared" si="9"/>
        <v/>
      </c>
    </row>
    <row r="618" spans="1:4">
      <c r="A618" s="70" t="s">
        <v>568</v>
      </c>
      <c r="B618" s="67">
        <v>0</v>
      </c>
      <c r="C618" s="67">
        <v>0</v>
      </c>
      <c r="D618" s="69" t="str">
        <f t="shared" si="9"/>
        <v/>
      </c>
    </row>
    <row r="619" spans="1:4">
      <c r="A619" s="70" t="s">
        <v>569</v>
      </c>
      <c r="B619" s="67">
        <v>2013</v>
      </c>
      <c r="C619" s="67">
        <v>2013</v>
      </c>
      <c r="D619" s="69">
        <f t="shared" si="9"/>
        <v>100</v>
      </c>
    </row>
    <row r="620" spans="1:4">
      <c r="A620" s="70" t="s">
        <v>570</v>
      </c>
      <c r="B620" s="67">
        <v>0</v>
      </c>
      <c r="C620" s="67">
        <v>0</v>
      </c>
      <c r="D620" s="69" t="str">
        <f t="shared" si="9"/>
        <v/>
      </c>
    </row>
    <row r="621" spans="1:4">
      <c r="A621" s="70" t="s">
        <v>571</v>
      </c>
      <c r="B621" s="67">
        <v>4810</v>
      </c>
      <c r="C621" s="67">
        <v>4810</v>
      </c>
      <c r="D621" s="69">
        <f t="shared" si="9"/>
        <v>100</v>
      </c>
    </row>
    <row r="622" spans="1:4">
      <c r="A622" s="70" t="s">
        <v>572</v>
      </c>
      <c r="B622" s="67">
        <f>SUM(B623:B627)</f>
        <v>540</v>
      </c>
      <c r="C622" s="67">
        <f>SUM(C623:C627)</f>
        <v>540</v>
      </c>
      <c r="D622" s="69">
        <f t="shared" si="9"/>
        <v>100</v>
      </c>
    </row>
    <row r="623" spans="1:4">
      <c r="A623" s="70" t="s">
        <v>573</v>
      </c>
      <c r="B623" s="67">
        <v>0</v>
      </c>
      <c r="C623" s="67">
        <v>0</v>
      </c>
      <c r="D623" s="69" t="str">
        <f t="shared" si="9"/>
        <v/>
      </c>
    </row>
    <row r="624" spans="1:4">
      <c r="A624" s="70" t="s">
        <v>574</v>
      </c>
      <c r="B624" s="67">
        <v>540</v>
      </c>
      <c r="C624" s="67">
        <v>540</v>
      </c>
      <c r="D624" s="69">
        <f t="shared" si="9"/>
        <v>100</v>
      </c>
    </row>
    <row r="625" spans="1:4">
      <c r="A625" s="70" t="s">
        <v>575</v>
      </c>
      <c r="B625" s="67">
        <v>0</v>
      </c>
      <c r="C625" s="67">
        <v>0</v>
      </c>
      <c r="D625" s="69" t="str">
        <f t="shared" si="9"/>
        <v/>
      </c>
    </row>
    <row r="626" spans="1:4">
      <c r="A626" s="70" t="s">
        <v>576</v>
      </c>
      <c r="B626" s="67">
        <v>0</v>
      </c>
      <c r="C626" s="67">
        <v>0</v>
      </c>
      <c r="D626" s="69" t="str">
        <f t="shared" si="9"/>
        <v/>
      </c>
    </row>
    <row r="627" spans="1:4">
      <c r="A627" s="70" t="s">
        <v>577</v>
      </c>
      <c r="B627" s="67">
        <v>0</v>
      </c>
      <c r="C627" s="67">
        <v>0</v>
      </c>
      <c r="D627" s="69" t="str">
        <f t="shared" si="9"/>
        <v/>
      </c>
    </row>
    <row r="628" spans="1:4">
      <c r="A628" s="70" t="s">
        <v>578</v>
      </c>
      <c r="B628" s="67">
        <f>SUM(B629:B633)</f>
        <v>118</v>
      </c>
      <c r="C628" s="67">
        <f>SUM(C629:C633)</f>
        <v>118</v>
      </c>
      <c r="D628" s="69">
        <f t="shared" si="9"/>
        <v>100</v>
      </c>
    </row>
    <row r="629" spans="1:4">
      <c r="A629" s="70" t="s">
        <v>579</v>
      </c>
      <c r="B629" s="67">
        <v>0</v>
      </c>
      <c r="C629" s="67">
        <v>0</v>
      </c>
      <c r="D629" s="69" t="str">
        <f t="shared" si="9"/>
        <v/>
      </c>
    </row>
    <row r="630" spans="1:4">
      <c r="A630" s="70" t="s">
        <v>580</v>
      </c>
      <c r="B630" s="67">
        <v>118</v>
      </c>
      <c r="C630" s="67">
        <v>118</v>
      </c>
      <c r="D630" s="69">
        <f t="shared" si="9"/>
        <v>100</v>
      </c>
    </row>
    <row r="631" spans="1:4">
      <c r="A631" s="70" t="s">
        <v>581</v>
      </c>
      <c r="B631" s="67">
        <v>0</v>
      </c>
      <c r="C631" s="67">
        <v>0</v>
      </c>
      <c r="D631" s="69" t="str">
        <f t="shared" si="9"/>
        <v/>
      </c>
    </row>
    <row r="632" spans="1:4">
      <c r="A632" s="70" t="s">
        <v>582</v>
      </c>
      <c r="B632" s="67">
        <v>0</v>
      </c>
      <c r="C632" s="67">
        <v>0</v>
      </c>
      <c r="D632" s="69" t="str">
        <f t="shared" si="9"/>
        <v/>
      </c>
    </row>
    <row r="633" spans="1:4">
      <c r="A633" s="70" t="s">
        <v>583</v>
      </c>
      <c r="B633" s="67">
        <v>0</v>
      </c>
      <c r="C633" s="67">
        <v>0</v>
      </c>
      <c r="D633" s="69" t="str">
        <f t="shared" si="9"/>
        <v/>
      </c>
    </row>
    <row r="634" spans="1:4">
      <c r="A634" s="70" t="s">
        <v>584</v>
      </c>
      <c r="B634" s="67">
        <f>SUM(B635:B639)</f>
        <v>0</v>
      </c>
      <c r="C634" s="67">
        <f>SUM(C635:C639)</f>
        <v>0</v>
      </c>
      <c r="D634" s="69" t="str">
        <f t="shared" si="9"/>
        <v/>
      </c>
    </row>
    <row r="635" spans="1:4">
      <c r="A635" s="70" t="s">
        <v>585</v>
      </c>
      <c r="B635" s="67">
        <v>0</v>
      </c>
      <c r="C635" s="67">
        <v>0</v>
      </c>
      <c r="D635" s="69" t="str">
        <f t="shared" si="9"/>
        <v/>
      </c>
    </row>
    <row r="636" spans="1:4">
      <c r="A636" s="70" t="s">
        <v>586</v>
      </c>
      <c r="B636" s="67">
        <v>0</v>
      </c>
      <c r="C636" s="67">
        <v>0</v>
      </c>
      <c r="D636" s="69" t="str">
        <f t="shared" si="9"/>
        <v/>
      </c>
    </row>
    <row r="637" spans="1:4">
      <c r="A637" s="70" t="s">
        <v>587</v>
      </c>
      <c r="B637" s="67">
        <v>0</v>
      </c>
      <c r="C637" s="67">
        <v>0</v>
      </c>
      <c r="D637" s="69" t="str">
        <f t="shared" si="9"/>
        <v/>
      </c>
    </row>
    <row r="638" spans="1:4">
      <c r="A638" s="70" t="s">
        <v>588</v>
      </c>
      <c r="B638" s="67">
        <v>0</v>
      </c>
      <c r="C638" s="67">
        <v>0</v>
      </c>
      <c r="D638" s="69" t="str">
        <f t="shared" si="9"/>
        <v/>
      </c>
    </row>
    <row r="639" spans="1:4">
      <c r="A639" s="70" t="s">
        <v>589</v>
      </c>
      <c r="B639" s="67">
        <v>0</v>
      </c>
      <c r="C639" s="67">
        <v>0</v>
      </c>
      <c r="D639" s="69" t="str">
        <f t="shared" si="9"/>
        <v/>
      </c>
    </row>
    <row r="640" spans="1:4">
      <c r="A640" s="70" t="s">
        <v>590</v>
      </c>
      <c r="B640" s="67">
        <f>SUM(B641:B642)</f>
        <v>0</v>
      </c>
      <c r="C640" s="67">
        <f>SUM(C641:C642)</f>
        <v>0</v>
      </c>
      <c r="D640" s="69" t="str">
        <f t="shared" si="9"/>
        <v/>
      </c>
    </row>
    <row r="641" spans="1:4">
      <c r="A641" s="70" t="s">
        <v>591</v>
      </c>
      <c r="B641" s="67">
        <v>0</v>
      </c>
      <c r="C641" s="67">
        <v>0</v>
      </c>
      <c r="D641" s="69" t="str">
        <f t="shared" si="9"/>
        <v/>
      </c>
    </row>
    <row r="642" spans="1:4">
      <c r="A642" s="70" t="s">
        <v>592</v>
      </c>
      <c r="B642" s="67">
        <v>0</v>
      </c>
      <c r="C642" s="67">
        <v>0</v>
      </c>
      <c r="D642" s="69" t="str">
        <f t="shared" si="9"/>
        <v/>
      </c>
    </row>
    <row r="643" spans="1:4">
      <c r="A643" s="70" t="s">
        <v>593</v>
      </c>
      <c r="B643" s="67">
        <f>SUM(B644:B645)</f>
        <v>0</v>
      </c>
      <c r="C643" s="67">
        <f>SUM(C644:C645)</f>
        <v>0</v>
      </c>
      <c r="D643" s="69" t="str">
        <f t="shared" si="9"/>
        <v/>
      </c>
    </row>
    <row r="644" spans="1:4">
      <c r="A644" s="70" t="s">
        <v>594</v>
      </c>
      <c r="B644" s="67">
        <v>0</v>
      </c>
      <c r="C644" s="67">
        <v>0</v>
      </c>
      <c r="D644" s="69" t="str">
        <f t="shared" ref="D644:D707" si="10">IFERROR(C644/B644*100,"")</f>
        <v/>
      </c>
    </row>
    <row r="645" spans="1:4">
      <c r="A645" s="70" t="s">
        <v>595</v>
      </c>
      <c r="B645" s="67">
        <v>0</v>
      </c>
      <c r="C645" s="67">
        <v>0</v>
      </c>
      <c r="D645" s="69" t="str">
        <f t="shared" si="10"/>
        <v/>
      </c>
    </row>
    <row r="646" spans="1:4">
      <c r="A646" s="70" t="s">
        <v>596</v>
      </c>
      <c r="B646" s="67">
        <f>SUM(B647)</f>
        <v>0</v>
      </c>
      <c r="C646" s="67">
        <f>SUM(C647)</f>
        <v>0</v>
      </c>
      <c r="D646" s="69" t="str">
        <f t="shared" si="10"/>
        <v/>
      </c>
    </row>
    <row r="647" spans="1:4">
      <c r="A647" s="70" t="s">
        <v>597</v>
      </c>
      <c r="B647" s="67">
        <v>0</v>
      </c>
      <c r="C647" s="67">
        <v>0</v>
      </c>
      <c r="D647" s="69" t="str">
        <f t="shared" si="10"/>
        <v/>
      </c>
    </row>
    <row r="648" spans="1:4">
      <c r="A648" s="70" t="s">
        <v>598</v>
      </c>
      <c r="B648" s="67">
        <f>SUM(B649)</f>
        <v>25167</v>
      </c>
      <c r="C648" s="67">
        <f>SUM(C649)</f>
        <v>25167</v>
      </c>
      <c r="D648" s="69">
        <f t="shared" si="10"/>
        <v>100</v>
      </c>
    </row>
    <row r="649" spans="1:4">
      <c r="A649" s="70" t="s">
        <v>599</v>
      </c>
      <c r="B649" s="67">
        <v>25167</v>
      </c>
      <c r="C649" s="67">
        <v>25167</v>
      </c>
      <c r="D649" s="69">
        <f t="shared" si="10"/>
        <v>100</v>
      </c>
    </row>
    <row r="650" spans="1:4">
      <c r="A650" s="70" t="s">
        <v>600</v>
      </c>
      <c r="B650" s="67">
        <f>SUM(B651:B655)</f>
        <v>0</v>
      </c>
      <c r="C650" s="67">
        <f>SUM(C651:C655)</f>
        <v>0</v>
      </c>
      <c r="D650" s="69" t="str">
        <f t="shared" si="10"/>
        <v/>
      </c>
    </row>
    <row r="651" spans="1:4">
      <c r="A651" s="70" t="s">
        <v>601</v>
      </c>
      <c r="B651" s="67">
        <v>0</v>
      </c>
      <c r="C651" s="67">
        <v>0</v>
      </c>
      <c r="D651" s="69" t="str">
        <f t="shared" si="10"/>
        <v/>
      </c>
    </row>
    <row r="652" spans="1:4">
      <c r="A652" s="70" t="s">
        <v>602</v>
      </c>
      <c r="B652" s="67">
        <v>0</v>
      </c>
      <c r="C652" s="67">
        <v>0</v>
      </c>
      <c r="D652" s="69" t="str">
        <f t="shared" si="10"/>
        <v/>
      </c>
    </row>
    <row r="653" spans="1:4">
      <c r="A653" s="70" t="s">
        <v>603</v>
      </c>
      <c r="B653" s="67">
        <v>0</v>
      </c>
      <c r="C653" s="67">
        <v>0</v>
      </c>
      <c r="D653" s="69" t="str">
        <f t="shared" si="10"/>
        <v/>
      </c>
    </row>
    <row r="654" spans="1:4">
      <c r="A654" s="70" t="s">
        <v>604</v>
      </c>
      <c r="B654" s="67">
        <v>0</v>
      </c>
      <c r="C654" s="67">
        <v>0</v>
      </c>
      <c r="D654" s="69" t="str">
        <f t="shared" si="10"/>
        <v/>
      </c>
    </row>
    <row r="655" spans="1:4">
      <c r="A655" s="70" t="s">
        <v>605</v>
      </c>
      <c r="B655" s="67">
        <v>0</v>
      </c>
      <c r="C655" s="67">
        <v>0</v>
      </c>
      <c r="D655" s="69" t="str">
        <f t="shared" si="10"/>
        <v/>
      </c>
    </row>
    <row r="656" spans="1:4">
      <c r="A656" s="70" t="s">
        <v>606</v>
      </c>
      <c r="B656" s="67">
        <f>SUM(B657)</f>
        <v>500</v>
      </c>
      <c r="C656" s="67">
        <f>SUM(C657)</f>
        <v>500</v>
      </c>
      <c r="D656" s="69">
        <f t="shared" si="10"/>
        <v>100</v>
      </c>
    </row>
    <row r="657" spans="1:4">
      <c r="A657" s="70" t="s">
        <v>607</v>
      </c>
      <c r="B657" s="67">
        <v>500</v>
      </c>
      <c r="C657" s="67">
        <v>500</v>
      </c>
      <c r="D657" s="69">
        <f t="shared" si="10"/>
        <v>100</v>
      </c>
    </row>
    <row r="658" spans="1:4">
      <c r="A658" s="70" t="s">
        <v>608</v>
      </c>
      <c r="B658" s="67">
        <f>SUM(B659)</f>
        <v>0</v>
      </c>
      <c r="C658" s="67">
        <f>SUM(C659)</f>
        <v>0</v>
      </c>
      <c r="D658" s="69" t="str">
        <f t="shared" si="10"/>
        <v/>
      </c>
    </row>
    <row r="659" spans="1:4">
      <c r="A659" s="70" t="s">
        <v>609</v>
      </c>
      <c r="B659" s="67">
        <v>0</v>
      </c>
      <c r="C659" s="67">
        <v>0</v>
      </c>
      <c r="D659" s="69" t="str">
        <f t="shared" si="10"/>
        <v/>
      </c>
    </row>
    <row r="660" spans="1:4">
      <c r="A660" s="70" t="s">
        <v>610</v>
      </c>
      <c r="B660" s="67">
        <f>SUM(B661:B671)</f>
        <v>0</v>
      </c>
      <c r="C660" s="67">
        <f>SUM(C661:C671)</f>
        <v>0</v>
      </c>
      <c r="D660" s="69" t="str">
        <f t="shared" si="10"/>
        <v/>
      </c>
    </row>
    <row r="661" spans="1:4">
      <c r="A661" s="70" t="s">
        <v>110</v>
      </c>
      <c r="B661" s="67">
        <v>0</v>
      </c>
      <c r="C661" s="67">
        <v>0</v>
      </c>
      <c r="D661" s="69" t="str">
        <f t="shared" si="10"/>
        <v/>
      </c>
    </row>
    <row r="662" spans="1:4">
      <c r="A662" s="70" t="s">
        <v>98</v>
      </c>
      <c r="B662" s="67">
        <v>0</v>
      </c>
      <c r="C662" s="67">
        <v>0</v>
      </c>
      <c r="D662" s="69" t="str">
        <f t="shared" si="10"/>
        <v/>
      </c>
    </row>
    <row r="663" spans="1:4">
      <c r="A663" s="70" t="s">
        <v>99</v>
      </c>
      <c r="B663" s="67">
        <v>0</v>
      </c>
      <c r="C663" s="67">
        <v>0</v>
      </c>
      <c r="D663" s="69" t="str">
        <f t="shared" si="10"/>
        <v/>
      </c>
    </row>
    <row r="664" spans="1:4">
      <c r="A664" s="70" t="s">
        <v>611</v>
      </c>
      <c r="B664" s="67">
        <v>0</v>
      </c>
      <c r="C664" s="67">
        <v>0</v>
      </c>
      <c r="D664" s="69" t="str">
        <f t="shared" si="10"/>
        <v/>
      </c>
    </row>
    <row r="665" spans="1:4">
      <c r="A665" s="70" t="s">
        <v>612</v>
      </c>
      <c r="B665" s="67">
        <v>0</v>
      </c>
      <c r="C665" s="67">
        <v>0</v>
      </c>
      <c r="D665" s="69" t="str">
        <f t="shared" si="10"/>
        <v/>
      </c>
    </row>
    <row r="666" spans="1:4">
      <c r="A666" s="70" t="s">
        <v>613</v>
      </c>
      <c r="B666" s="67">
        <v>0</v>
      </c>
      <c r="C666" s="67">
        <v>0</v>
      </c>
      <c r="D666" s="69" t="str">
        <f t="shared" si="10"/>
        <v/>
      </c>
    </row>
    <row r="667" spans="1:4">
      <c r="A667" s="70" t="s">
        <v>614</v>
      </c>
      <c r="B667" s="67">
        <v>0</v>
      </c>
      <c r="C667" s="67">
        <v>0</v>
      </c>
      <c r="D667" s="69" t="str">
        <f t="shared" si="10"/>
        <v/>
      </c>
    </row>
    <row r="668" spans="1:4">
      <c r="A668" s="70" t="s">
        <v>615</v>
      </c>
      <c r="B668" s="67">
        <v>0</v>
      </c>
      <c r="C668" s="67">
        <v>0</v>
      </c>
      <c r="D668" s="69" t="str">
        <f t="shared" si="10"/>
        <v/>
      </c>
    </row>
    <row r="669" spans="1:4">
      <c r="A669" s="70" t="s">
        <v>616</v>
      </c>
      <c r="B669" s="67">
        <v>0</v>
      </c>
      <c r="C669" s="67">
        <v>0</v>
      </c>
      <c r="D669" s="69" t="str">
        <f t="shared" si="10"/>
        <v/>
      </c>
    </row>
    <row r="670" spans="1:4">
      <c r="A670" s="70" t="s">
        <v>617</v>
      </c>
      <c r="B670" s="67">
        <v>0</v>
      </c>
      <c r="C670" s="67">
        <v>0</v>
      </c>
      <c r="D670" s="69" t="str">
        <f t="shared" si="10"/>
        <v/>
      </c>
    </row>
    <row r="671" spans="1:4">
      <c r="A671" s="70" t="s">
        <v>142</v>
      </c>
      <c r="B671" s="67">
        <v>0</v>
      </c>
      <c r="C671" s="67">
        <v>0</v>
      </c>
      <c r="D671" s="69" t="str">
        <f t="shared" si="10"/>
        <v/>
      </c>
    </row>
    <row r="672" spans="1:4">
      <c r="A672" s="70" t="s">
        <v>618</v>
      </c>
      <c r="B672" s="67">
        <f>SUM(B673)</f>
        <v>11025</v>
      </c>
      <c r="C672" s="67">
        <f>SUM(C673)</f>
        <v>11025</v>
      </c>
      <c r="D672" s="69">
        <f t="shared" si="10"/>
        <v>100</v>
      </c>
    </row>
    <row r="673" spans="1:4">
      <c r="A673" s="70" t="s">
        <v>619</v>
      </c>
      <c r="B673" s="89">
        <v>11025</v>
      </c>
      <c r="C673" s="89">
        <v>11025</v>
      </c>
      <c r="D673" s="69">
        <f t="shared" si="10"/>
        <v>100</v>
      </c>
    </row>
    <row r="674" spans="1:4">
      <c r="A674" s="70" t="s">
        <v>620</v>
      </c>
      <c r="B674" s="67">
        <f>SUM(B675,B687,B689,B692,B694,B696)</f>
        <v>673313.688761</v>
      </c>
      <c r="C674" s="67">
        <f>SUM(C675,C687,C689,C692,C694,C696)</f>
        <v>690313.688761</v>
      </c>
      <c r="D674" s="69">
        <f t="shared" si="10"/>
        <v>102.524826137321</v>
      </c>
    </row>
    <row r="675" spans="1:4">
      <c r="A675" s="70" t="s">
        <v>621</v>
      </c>
      <c r="B675" s="67">
        <f>SUM(B676:B686)</f>
        <v>67600.402927</v>
      </c>
      <c r="C675" s="67">
        <f>SUM(C676:C686)</f>
        <v>67600.402927</v>
      </c>
      <c r="D675" s="69">
        <f t="shared" si="10"/>
        <v>100</v>
      </c>
    </row>
    <row r="676" spans="1:4">
      <c r="A676" s="70" t="s">
        <v>110</v>
      </c>
      <c r="B676" s="67">
        <v>5470</v>
      </c>
      <c r="C676" s="67">
        <v>5470</v>
      </c>
      <c r="D676" s="69">
        <f t="shared" si="10"/>
        <v>100</v>
      </c>
    </row>
    <row r="677" spans="1:4">
      <c r="A677" s="70" t="s">
        <v>98</v>
      </c>
      <c r="B677" s="67">
        <v>1979.0507</v>
      </c>
      <c r="C677" s="67">
        <v>1979.0507</v>
      </c>
      <c r="D677" s="69">
        <f t="shared" si="10"/>
        <v>100</v>
      </c>
    </row>
    <row r="678" spans="1:4">
      <c r="A678" s="70" t="s">
        <v>99</v>
      </c>
      <c r="B678" s="67">
        <v>123</v>
      </c>
      <c r="C678" s="67">
        <v>123</v>
      </c>
      <c r="D678" s="69">
        <f t="shared" si="10"/>
        <v>100</v>
      </c>
    </row>
    <row r="679" spans="1:4">
      <c r="A679" s="70" t="s">
        <v>622</v>
      </c>
      <c r="B679" s="67">
        <v>688</v>
      </c>
      <c r="C679" s="67">
        <v>688</v>
      </c>
      <c r="D679" s="69">
        <f t="shared" si="10"/>
        <v>100</v>
      </c>
    </row>
    <row r="680" spans="1:4">
      <c r="A680" s="70" t="s">
        <v>623</v>
      </c>
      <c r="B680" s="67">
        <v>385</v>
      </c>
      <c r="C680" s="67">
        <v>385</v>
      </c>
      <c r="D680" s="69">
        <f t="shared" si="10"/>
        <v>100</v>
      </c>
    </row>
    <row r="681" spans="1:4">
      <c r="A681" s="70" t="s">
        <v>624</v>
      </c>
      <c r="B681" s="67">
        <v>2687</v>
      </c>
      <c r="C681" s="67">
        <v>2687</v>
      </c>
      <c r="D681" s="69">
        <f t="shared" si="10"/>
        <v>100</v>
      </c>
    </row>
    <row r="682" spans="1:4">
      <c r="A682" s="70" t="s">
        <v>625</v>
      </c>
      <c r="B682" s="67">
        <v>0</v>
      </c>
      <c r="C682" s="67">
        <v>0</v>
      </c>
      <c r="D682" s="69" t="str">
        <f t="shared" si="10"/>
        <v/>
      </c>
    </row>
    <row r="683" spans="1:4">
      <c r="A683" s="70" t="s">
        <v>626</v>
      </c>
      <c r="B683" s="67">
        <v>0</v>
      </c>
      <c r="C683" s="67">
        <v>0</v>
      </c>
      <c r="D683" s="69" t="str">
        <f t="shared" si="10"/>
        <v/>
      </c>
    </row>
    <row r="684" spans="1:4">
      <c r="A684" s="70" t="s">
        <v>627</v>
      </c>
      <c r="B684" s="67">
        <v>3643.328227</v>
      </c>
      <c r="C684" s="67">
        <v>3643.328227</v>
      </c>
      <c r="D684" s="69">
        <f t="shared" si="10"/>
        <v>100</v>
      </c>
    </row>
    <row r="685" spans="1:4">
      <c r="A685" s="70" t="s">
        <v>628</v>
      </c>
      <c r="B685" s="67">
        <v>0.024</v>
      </c>
      <c r="C685" s="67">
        <v>0.024</v>
      </c>
      <c r="D685" s="69">
        <f t="shared" si="10"/>
        <v>100</v>
      </c>
    </row>
    <row r="686" spans="1:4">
      <c r="A686" s="70" t="s">
        <v>629</v>
      </c>
      <c r="B686" s="67">
        <f>24283+24842+3500</f>
        <v>52625</v>
      </c>
      <c r="C686" s="67">
        <f>24283+24842+3500</f>
        <v>52625</v>
      </c>
      <c r="D686" s="69">
        <f t="shared" si="10"/>
        <v>100</v>
      </c>
    </row>
    <row r="687" spans="1:4">
      <c r="A687" s="70" t="s">
        <v>630</v>
      </c>
      <c r="B687" s="67">
        <f>SUM(B688)</f>
        <v>2717.141526</v>
      </c>
      <c r="C687" s="67">
        <f>SUM(C688)</f>
        <v>2717.141526</v>
      </c>
      <c r="D687" s="69">
        <f t="shared" si="10"/>
        <v>100</v>
      </c>
    </row>
    <row r="688" spans="1:4">
      <c r="A688" s="70" t="s">
        <v>631</v>
      </c>
      <c r="B688" s="67">
        <v>2717.141526</v>
      </c>
      <c r="C688" s="67">
        <v>2717.141526</v>
      </c>
      <c r="D688" s="69">
        <f t="shared" si="10"/>
        <v>100</v>
      </c>
    </row>
    <row r="689" spans="1:4">
      <c r="A689" s="70" t="s">
        <v>632</v>
      </c>
      <c r="B689" s="67">
        <f>SUM(B690:B691)</f>
        <v>13357</v>
      </c>
      <c r="C689" s="67">
        <f>SUM(C690:C691)</f>
        <v>13357</v>
      </c>
      <c r="D689" s="69">
        <f t="shared" si="10"/>
        <v>100</v>
      </c>
    </row>
    <row r="690" spans="1:4">
      <c r="A690" s="70" t="s">
        <v>633</v>
      </c>
      <c r="B690" s="67"/>
      <c r="C690" s="67"/>
      <c r="D690" s="69" t="str">
        <f t="shared" si="10"/>
        <v/>
      </c>
    </row>
    <row r="691" spans="1:4">
      <c r="A691" s="70" t="s">
        <v>634</v>
      </c>
      <c r="B691" s="67">
        <v>13357</v>
      </c>
      <c r="C691" s="67">
        <v>13357</v>
      </c>
      <c r="D691" s="69">
        <f t="shared" si="10"/>
        <v>100</v>
      </c>
    </row>
    <row r="692" spans="1:4">
      <c r="A692" s="70" t="s">
        <v>635</v>
      </c>
      <c r="B692" s="67">
        <f>SUM(B693)</f>
        <v>2620</v>
      </c>
      <c r="C692" s="67">
        <f>SUM(C693)</f>
        <v>2620</v>
      </c>
      <c r="D692" s="69">
        <f t="shared" si="10"/>
        <v>100</v>
      </c>
    </row>
    <row r="693" spans="1:4">
      <c r="A693" s="70" t="s">
        <v>636</v>
      </c>
      <c r="B693" s="67">
        <v>2620</v>
      </c>
      <c r="C693" s="67">
        <v>2620</v>
      </c>
      <c r="D693" s="69">
        <f t="shared" si="10"/>
        <v>100</v>
      </c>
    </row>
    <row r="694" spans="1:4">
      <c r="A694" s="70" t="s">
        <v>637</v>
      </c>
      <c r="B694" s="67">
        <f>SUM(B695)</f>
        <v>1161.144308</v>
      </c>
      <c r="C694" s="67">
        <f>SUM(C695)</f>
        <v>1161.144308</v>
      </c>
      <c r="D694" s="69">
        <f t="shared" si="10"/>
        <v>100</v>
      </c>
    </row>
    <row r="695" spans="1:4">
      <c r="A695" s="70" t="s">
        <v>638</v>
      </c>
      <c r="B695" s="67">
        <v>1161.144308</v>
      </c>
      <c r="C695" s="67">
        <v>1161.144308</v>
      </c>
      <c r="D695" s="69">
        <f t="shared" si="10"/>
        <v>100</v>
      </c>
    </row>
    <row r="696" spans="1:4">
      <c r="A696" s="70" t="s">
        <v>639</v>
      </c>
      <c r="B696" s="67">
        <f>SUM(B697)</f>
        <v>585858</v>
      </c>
      <c r="C696" s="67">
        <f>SUM(C697)</f>
        <v>602858</v>
      </c>
      <c r="D696" s="69">
        <f t="shared" si="10"/>
        <v>102.901727039658</v>
      </c>
    </row>
    <row r="697" spans="1:4">
      <c r="A697" s="70" t="s">
        <v>640</v>
      </c>
      <c r="B697" s="89">
        <v>585858</v>
      </c>
      <c r="C697" s="89">
        <v>602858</v>
      </c>
      <c r="D697" s="69">
        <f t="shared" si="10"/>
        <v>102.901727039658</v>
      </c>
    </row>
    <row r="698" spans="1:4">
      <c r="A698" s="70" t="s">
        <v>641</v>
      </c>
      <c r="B698" s="67">
        <f>SUM(B699,B727,B755,B783,B794,B805,B811,B818,B825,B829)</f>
        <v>104030.69991</v>
      </c>
      <c r="C698" s="67">
        <f>SUM(C699,C727,C755,C783,C794,C805,C811,C818,C825,C829)</f>
        <v>104030.69991</v>
      </c>
      <c r="D698" s="69">
        <f t="shared" si="10"/>
        <v>100</v>
      </c>
    </row>
    <row r="699" spans="1:4">
      <c r="A699" s="70" t="s">
        <v>642</v>
      </c>
      <c r="B699" s="67">
        <f>SUM(B700:B726)</f>
        <v>25738.17056</v>
      </c>
      <c r="C699" s="67">
        <f>SUM(C700:C726)</f>
        <v>25738.17056</v>
      </c>
      <c r="D699" s="69">
        <f t="shared" si="10"/>
        <v>100</v>
      </c>
    </row>
    <row r="700" spans="1:4">
      <c r="A700" s="70" t="s">
        <v>110</v>
      </c>
      <c r="B700" s="67">
        <v>3739</v>
      </c>
      <c r="C700" s="67">
        <v>3739</v>
      </c>
      <c r="D700" s="69">
        <f t="shared" si="10"/>
        <v>100</v>
      </c>
    </row>
    <row r="701" spans="1:4">
      <c r="A701" s="70" t="s">
        <v>98</v>
      </c>
      <c r="B701" s="67">
        <v>595</v>
      </c>
      <c r="C701" s="67">
        <v>595</v>
      </c>
      <c r="D701" s="69">
        <f t="shared" si="10"/>
        <v>100</v>
      </c>
    </row>
    <row r="702" spans="1:4">
      <c r="A702" s="70" t="s">
        <v>99</v>
      </c>
      <c r="B702" s="67">
        <v>20</v>
      </c>
      <c r="C702" s="67">
        <v>20</v>
      </c>
      <c r="D702" s="69">
        <f t="shared" si="10"/>
        <v>100</v>
      </c>
    </row>
    <row r="703" spans="1:4">
      <c r="A703" s="70" t="s">
        <v>107</v>
      </c>
      <c r="B703" s="67">
        <v>4001</v>
      </c>
      <c r="C703" s="67">
        <v>4001</v>
      </c>
      <c r="D703" s="69">
        <f t="shared" si="10"/>
        <v>100</v>
      </c>
    </row>
    <row r="704" spans="1:4">
      <c r="A704" s="70" t="s">
        <v>643</v>
      </c>
      <c r="B704" s="67">
        <v>0</v>
      </c>
      <c r="C704" s="67">
        <v>0</v>
      </c>
      <c r="D704" s="69" t="str">
        <f t="shared" si="10"/>
        <v/>
      </c>
    </row>
    <row r="705" spans="1:4">
      <c r="A705" s="70" t="s">
        <v>644</v>
      </c>
      <c r="B705" s="67">
        <v>860</v>
      </c>
      <c r="C705" s="67">
        <v>860</v>
      </c>
      <c r="D705" s="69">
        <f t="shared" si="10"/>
        <v>100</v>
      </c>
    </row>
    <row r="706" spans="1:4">
      <c r="A706" s="70" t="s">
        <v>645</v>
      </c>
      <c r="B706" s="67">
        <v>746.1232</v>
      </c>
      <c r="C706" s="67">
        <v>746.1232</v>
      </c>
      <c r="D706" s="69">
        <f t="shared" si="10"/>
        <v>100</v>
      </c>
    </row>
    <row r="707" spans="1:4">
      <c r="A707" s="70" t="s">
        <v>646</v>
      </c>
      <c r="B707" s="67">
        <v>486.891</v>
      </c>
      <c r="C707" s="67">
        <v>486.891</v>
      </c>
      <c r="D707" s="69">
        <f t="shared" si="10"/>
        <v>100</v>
      </c>
    </row>
    <row r="708" spans="1:4">
      <c r="A708" s="70" t="s">
        <v>647</v>
      </c>
      <c r="B708" s="67">
        <v>1429.88486</v>
      </c>
      <c r="C708" s="67">
        <v>1429.88486</v>
      </c>
      <c r="D708" s="69">
        <f t="shared" ref="D708:D771" si="11">IFERROR(C708/B708*100,"")</f>
        <v>100</v>
      </c>
    </row>
    <row r="709" spans="1:4">
      <c r="A709" s="70" t="s">
        <v>648</v>
      </c>
      <c r="B709" s="67">
        <v>377</v>
      </c>
      <c r="C709" s="67">
        <v>377</v>
      </c>
      <c r="D709" s="69">
        <f t="shared" si="11"/>
        <v>100</v>
      </c>
    </row>
    <row r="710" spans="1:4">
      <c r="A710" s="70" t="s">
        <v>649</v>
      </c>
      <c r="B710" s="67">
        <v>0</v>
      </c>
      <c r="C710" s="67">
        <v>0</v>
      </c>
      <c r="D710" s="69" t="str">
        <f t="shared" si="11"/>
        <v/>
      </c>
    </row>
    <row r="711" spans="1:4">
      <c r="A711" s="70" t="s">
        <v>650</v>
      </c>
      <c r="B711" s="67">
        <v>578</v>
      </c>
      <c r="C711" s="67">
        <v>578</v>
      </c>
      <c r="D711" s="69">
        <f t="shared" si="11"/>
        <v>100</v>
      </c>
    </row>
    <row r="712" spans="1:4">
      <c r="A712" s="70" t="s">
        <v>651</v>
      </c>
      <c r="B712" s="67">
        <v>0</v>
      </c>
      <c r="C712" s="67">
        <v>0</v>
      </c>
      <c r="D712" s="69" t="str">
        <f t="shared" si="11"/>
        <v/>
      </c>
    </row>
    <row r="713" spans="1:4">
      <c r="A713" s="70" t="s">
        <v>652</v>
      </c>
      <c r="B713" s="67">
        <v>0</v>
      </c>
      <c r="C713" s="67">
        <v>0</v>
      </c>
      <c r="D713" s="69" t="str">
        <f t="shared" si="11"/>
        <v/>
      </c>
    </row>
    <row r="714" spans="1:4">
      <c r="A714" s="70" t="s">
        <v>653</v>
      </c>
      <c r="B714" s="67">
        <v>0</v>
      </c>
      <c r="C714" s="67">
        <v>0</v>
      </c>
      <c r="D714" s="69" t="str">
        <f t="shared" si="11"/>
        <v/>
      </c>
    </row>
    <row r="715" spans="1:4">
      <c r="A715" s="70" t="s">
        <v>654</v>
      </c>
      <c r="B715" s="67">
        <v>203</v>
      </c>
      <c r="C715" s="67">
        <v>203</v>
      </c>
      <c r="D715" s="69">
        <f t="shared" si="11"/>
        <v>100</v>
      </c>
    </row>
    <row r="716" spans="1:4">
      <c r="A716" s="72" t="s">
        <v>655</v>
      </c>
      <c r="B716" s="67">
        <v>213.302</v>
      </c>
      <c r="C716" s="67">
        <v>213.302</v>
      </c>
      <c r="D716" s="69">
        <f t="shared" si="11"/>
        <v>100</v>
      </c>
    </row>
    <row r="717" spans="1:4">
      <c r="A717" s="70" t="s">
        <v>656</v>
      </c>
      <c r="B717" s="67">
        <v>67</v>
      </c>
      <c r="C717" s="67">
        <v>67</v>
      </c>
      <c r="D717" s="69">
        <f t="shared" si="11"/>
        <v>100</v>
      </c>
    </row>
    <row r="718" spans="1:4">
      <c r="A718" s="70" t="s">
        <v>657</v>
      </c>
      <c r="B718" s="67">
        <v>0</v>
      </c>
      <c r="C718" s="67">
        <v>0</v>
      </c>
      <c r="D718" s="69" t="str">
        <f t="shared" si="11"/>
        <v/>
      </c>
    </row>
    <row r="719" spans="1:4">
      <c r="A719" s="70" t="s">
        <v>658</v>
      </c>
      <c r="B719" s="67">
        <v>110</v>
      </c>
      <c r="C719" s="67">
        <v>110</v>
      </c>
      <c r="D719" s="69">
        <f t="shared" si="11"/>
        <v>100</v>
      </c>
    </row>
    <row r="720" spans="1:4">
      <c r="A720" s="70" t="s">
        <v>659</v>
      </c>
      <c r="B720" s="67">
        <v>0</v>
      </c>
      <c r="C720" s="67">
        <v>0</v>
      </c>
      <c r="D720" s="69" t="str">
        <f t="shared" si="11"/>
        <v/>
      </c>
    </row>
    <row r="721" spans="1:4">
      <c r="A721" s="70" t="s">
        <v>660</v>
      </c>
      <c r="B721" s="67">
        <v>349.9695</v>
      </c>
      <c r="C721" s="67">
        <v>349.9695</v>
      </c>
      <c r="D721" s="69">
        <f t="shared" si="11"/>
        <v>100</v>
      </c>
    </row>
    <row r="722" spans="1:4">
      <c r="A722" s="70" t="s">
        <v>661</v>
      </c>
      <c r="B722" s="67">
        <v>2600</v>
      </c>
      <c r="C722" s="67">
        <v>2600</v>
      </c>
      <c r="D722" s="69">
        <f t="shared" si="11"/>
        <v>100</v>
      </c>
    </row>
    <row r="723" spans="1:4">
      <c r="A723" s="70" t="s">
        <v>662</v>
      </c>
      <c r="B723" s="67">
        <v>0</v>
      </c>
      <c r="C723" s="67">
        <v>0</v>
      </c>
      <c r="D723" s="69" t="str">
        <f t="shared" si="11"/>
        <v/>
      </c>
    </row>
    <row r="724" spans="1:4">
      <c r="A724" s="70" t="s">
        <v>663</v>
      </c>
      <c r="B724" s="67">
        <v>71</v>
      </c>
      <c r="C724" s="67">
        <v>71</v>
      </c>
      <c r="D724" s="69">
        <f t="shared" si="11"/>
        <v>100</v>
      </c>
    </row>
    <row r="725" spans="1:4">
      <c r="A725" s="70" t="s">
        <v>664</v>
      </c>
      <c r="B725" s="67">
        <v>0</v>
      </c>
      <c r="C725" s="67">
        <v>0</v>
      </c>
      <c r="D725" s="69" t="str">
        <f t="shared" si="11"/>
        <v/>
      </c>
    </row>
    <row r="726" spans="1:4">
      <c r="A726" s="70" t="s">
        <v>665</v>
      </c>
      <c r="B726" s="67">
        <v>9291</v>
      </c>
      <c r="C726" s="67">
        <v>9291</v>
      </c>
      <c r="D726" s="69">
        <f t="shared" si="11"/>
        <v>100</v>
      </c>
    </row>
    <row r="727" spans="1:4">
      <c r="A727" s="70" t="s">
        <v>666</v>
      </c>
      <c r="B727" s="67">
        <f>SUM(B728:B754)</f>
        <v>6984.863378</v>
      </c>
      <c r="C727" s="67">
        <f>SUM(C728:C754)</f>
        <v>6984.863378</v>
      </c>
      <c r="D727" s="69">
        <f t="shared" si="11"/>
        <v>100</v>
      </c>
    </row>
    <row r="728" spans="1:4">
      <c r="A728" s="70" t="s">
        <v>110</v>
      </c>
      <c r="B728" s="67">
        <v>2898.83945</v>
      </c>
      <c r="C728" s="67">
        <v>2898.83945</v>
      </c>
      <c r="D728" s="69">
        <f t="shared" si="11"/>
        <v>100</v>
      </c>
    </row>
    <row r="729" spans="1:4">
      <c r="A729" s="70" t="s">
        <v>98</v>
      </c>
      <c r="B729" s="67">
        <v>298</v>
      </c>
      <c r="C729" s="67">
        <v>298</v>
      </c>
      <c r="D729" s="69">
        <f t="shared" si="11"/>
        <v>100</v>
      </c>
    </row>
    <row r="730" spans="1:4">
      <c r="A730" s="70" t="s">
        <v>99</v>
      </c>
      <c r="B730" s="67">
        <v>1.18</v>
      </c>
      <c r="C730" s="67">
        <v>1.18</v>
      </c>
      <c r="D730" s="69">
        <f t="shared" si="11"/>
        <v>100</v>
      </c>
    </row>
    <row r="731" spans="1:4">
      <c r="A731" s="70" t="s">
        <v>667</v>
      </c>
      <c r="B731" s="67">
        <v>983.259604</v>
      </c>
      <c r="C731" s="67">
        <v>983.259604</v>
      </c>
      <c r="D731" s="69">
        <f t="shared" si="11"/>
        <v>100</v>
      </c>
    </row>
    <row r="732" spans="1:4">
      <c r="A732" s="70" t="s">
        <v>668</v>
      </c>
      <c r="B732" s="67">
        <v>232.24</v>
      </c>
      <c r="C732" s="67">
        <v>232.24</v>
      </c>
      <c r="D732" s="69">
        <f t="shared" si="11"/>
        <v>100</v>
      </c>
    </row>
    <row r="733" spans="1:4">
      <c r="A733" s="70" t="s">
        <v>669</v>
      </c>
      <c r="B733" s="67">
        <v>321.95982</v>
      </c>
      <c r="C733" s="67">
        <v>321.95982</v>
      </c>
      <c r="D733" s="69">
        <f t="shared" si="11"/>
        <v>100</v>
      </c>
    </row>
    <row r="734" spans="1:4">
      <c r="A734" s="70" t="s">
        <v>670</v>
      </c>
      <c r="B734" s="67">
        <v>930.4687</v>
      </c>
      <c r="C734" s="67">
        <v>930.4687</v>
      </c>
      <c r="D734" s="69">
        <f t="shared" si="11"/>
        <v>100</v>
      </c>
    </row>
    <row r="735" spans="1:4">
      <c r="A735" s="70" t="s">
        <v>671</v>
      </c>
      <c r="B735" s="67">
        <v>191.310332</v>
      </c>
      <c r="C735" s="67">
        <v>191.310332</v>
      </c>
      <c r="D735" s="69">
        <f t="shared" si="11"/>
        <v>100</v>
      </c>
    </row>
    <row r="736" spans="1:4">
      <c r="A736" s="70" t="s">
        <v>672</v>
      </c>
      <c r="B736" s="67">
        <v>59</v>
      </c>
      <c r="C736" s="67">
        <v>59</v>
      </c>
      <c r="D736" s="69">
        <f t="shared" si="11"/>
        <v>100</v>
      </c>
    </row>
    <row r="737" spans="1:4">
      <c r="A737" s="70" t="s">
        <v>673</v>
      </c>
      <c r="B737" s="67">
        <v>0</v>
      </c>
      <c r="C737" s="67">
        <v>0</v>
      </c>
      <c r="D737" s="69" t="str">
        <f t="shared" si="11"/>
        <v/>
      </c>
    </row>
    <row r="738" spans="1:4">
      <c r="A738" s="70" t="s">
        <v>674</v>
      </c>
      <c r="B738" s="67">
        <v>100</v>
      </c>
      <c r="C738" s="67">
        <v>100</v>
      </c>
      <c r="D738" s="69">
        <f t="shared" si="11"/>
        <v>100</v>
      </c>
    </row>
    <row r="739" spans="1:4">
      <c r="A739" s="70" t="s">
        <v>675</v>
      </c>
      <c r="B739" s="67">
        <v>116.4</v>
      </c>
      <c r="C739" s="67">
        <v>116.4</v>
      </c>
      <c r="D739" s="69">
        <f t="shared" si="11"/>
        <v>100</v>
      </c>
    </row>
    <row r="740" spans="1:4">
      <c r="A740" s="70" t="s">
        <v>676</v>
      </c>
      <c r="B740" s="67">
        <v>187.3551</v>
      </c>
      <c r="C740" s="67">
        <v>187.3551</v>
      </c>
      <c r="D740" s="69">
        <f t="shared" si="11"/>
        <v>100</v>
      </c>
    </row>
    <row r="741" spans="1:4">
      <c r="A741" s="70" t="s">
        <v>677</v>
      </c>
      <c r="B741" s="67">
        <v>83.137772</v>
      </c>
      <c r="C741" s="67">
        <v>83.137772</v>
      </c>
      <c r="D741" s="69">
        <f t="shared" si="11"/>
        <v>100</v>
      </c>
    </row>
    <row r="742" spans="1:4">
      <c r="A742" s="70" t="s">
        <v>678</v>
      </c>
      <c r="B742" s="67">
        <v>0</v>
      </c>
      <c r="C742" s="67">
        <v>0</v>
      </c>
      <c r="D742" s="69" t="str">
        <f t="shared" si="11"/>
        <v/>
      </c>
    </row>
    <row r="743" spans="1:4">
      <c r="A743" s="70" t="s">
        <v>679</v>
      </c>
      <c r="B743" s="67">
        <v>0</v>
      </c>
      <c r="C743" s="67">
        <v>0</v>
      </c>
      <c r="D743" s="69" t="str">
        <f t="shared" si="11"/>
        <v/>
      </c>
    </row>
    <row r="744" spans="1:4">
      <c r="A744" s="70" t="s">
        <v>680</v>
      </c>
      <c r="B744" s="67">
        <v>219.5126</v>
      </c>
      <c r="C744" s="67">
        <v>219.5126</v>
      </c>
      <c r="D744" s="69">
        <f t="shared" si="11"/>
        <v>100</v>
      </c>
    </row>
    <row r="745" spans="1:4">
      <c r="A745" s="70" t="s">
        <v>681</v>
      </c>
      <c r="B745" s="67">
        <v>0</v>
      </c>
      <c r="C745" s="67">
        <v>0</v>
      </c>
      <c r="D745" s="69" t="str">
        <f t="shared" si="11"/>
        <v/>
      </c>
    </row>
    <row r="746" spans="1:4">
      <c r="A746" s="70" t="s">
        <v>682</v>
      </c>
      <c r="B746" s="67">
        <v>0</v>
      </c>
      <c r="C746" s="67">
        <v>0</v>
      </c>
      <c r="D746" s="69" t="str">
        <f t="shared" si="11"/>
        <v/>
      </c>
    </row>
    <row r="747" spans="1:4">
      <c r="A747" s="70" t="s">
        <v>683</v>
      </c>
      <c r="B747" s="67">
        <v>42.2</v>
      </c>
      <c r="C747" s="67">
        <v>42.2</v>
      </c>
      <c r="D747" s="69">
        <f t="shared" si="11"/>
        <v>100</v>
      </c>
    </row>
    <row r="748" spans="1:4">
      <c r="A748" s="70" t="s">
        <v>684</v>
      </c>
      <c r="B748" s="67">
        <v>0</v>
      </c>
      <c r="C748" s="67">
        <v>0</v>
      </c>
      <c r="D748" s="69" t="str">
        <f t="shared" si="11"/>
        <v/>
      </c>
    </row>
    <row r="749" spans="1:4">
      <c r="A749" s="70" t="s">
        <v>685</v>
      </c>
      <c r="B749" s="67">
        <v>0</v>
      </c>
      <c r="C749" s="67">
        <v>0</v>
      </c>
      <c r="D749" s="69" t="str">
        <f t="shared" si="11"/>
        <v/>
      </c>
    </row>
    <row r="750" spans="1:4">
      <c r="A750" s="70" t="s">
        <v>686</v>
      </c>
      <c r="B750" s="67">
        <v>200</v>
      </c>
      <c r="C750" s="67">
        <v>200</v>
      </c>
      <c r="D750" s="69">
        <f t="shared" si="11"/>
        <v>100</v>
      </c>
    </row>
    <row r="751" spans="1:4">
      <c r="A751" s="70" t="s">
        <v>687</v>
      </c>
      <c r="B751" s="67">
        <v>0</v>
      </c>
      <c r="C751" s="67">
        <v>0</v>
      </c>
      <c r="D751" s="69" t="str">
        <f t="shared" si="11"/>
        <v/>
      </c>
    </row>
    <row r="752" spans="1:4">
      <c r="A752" s="70" t="s">
        <v>688</v>
      </c>
      <c r="B752" s="67">
        <v>0</v>
      </c>
      <c r="C752" s="67">
        <v>0</v>
      </c>
      <c r="D752" s="69" t="str">
        <f t="shared" si="11"/>
        <v/>
      </c>
    </row>
    <row r="753" spans="1:4">
      <c r="A753" s="70" t="s">
        <v>689</v>
      </c>
      <c r="B753" s="89">
        <v>120</v>
      </c>
      <c r="C753" s="89">
        <v>120</v>
      </c>
      <c r="D753" s="69">
        <f t="shared" si="11"/>
        <v>100</v>
      </c>
    </row>
    <row r="754" spans="1:4">
      <c r="A754" s="70" t="s">
        <v>690</v>
      </c>
      <c r="B754" s="67"/>
      <c r="C754" s="67"/>
      <c r="D754" s="69" t="str">
        <f t="shared" si="11"/>
        <v/>
      </c>
    </row>
    <row r="755" spans="1:4">
      <c r="A755" s="70" t="s">
        <v>691</v>
      </c>
      <c r="B755" s="67">
        <f>SUM(B756:B782)</f>
        <v>59876.584248</v>
      </c>
      <c r="C755" s="67">
        <f>SUM(C756:C782)</f>
        <v>59876.584248</v>
      </c>
      <c r="D755" s="69">
        <f t="shared" si="11"/>
        <v>100</v>
      </c>
    </row>
    <row r="756" spans="1:4">
      <c r="A756" s="70" t="s">
        <v>110</v>
      </c>
      <c r="B756" s="67">
        <v>1279.629488</v>
      </c>
      <c r="C756" s="67">
        <v>1279.629488</v>
      </c>
      <c r="D756" s="69">
        <f t="shared" si="11"/>
        <v>100</v>
      </c>
    </row>
    <row r="757" spans="1:4">
      <c r="A757" s="70" t="s">
        <v>98</v>
      </c>
      <c r="B757" s="67">
        <v>244.104372</v>
      </c>
      <c r="C757" s="67">
        <v>244.104372</v>
      </c>
      <c r="D757" s="69">
        <f t="shared" si="11"/>
        <v>100</v>
      </c>
    </row>
    <row r="758" spans="1:4">
      <c r="A758" s="70" t="s">
        <v>99</v>
      </c>
      <c r="B758" s="67">
        <v>6.2554</v>
      </c>
      <c r="C758" s="67">
        <v>6.2554</v>
      </c>
      <c r="D758" s="69">
        <f t="shared" si="11"/>
        <v>100</v>
      </c>
    </row>
    <row r="759" spans="1:4">
      <c r="A759" s="70" t="s">
        <v>692</v>
      </c>
      <c r="B759" s="67">
        <v>70</v>
      </c>
      <c r="C759" s="67">
        <v>70</v>
      </c>
      <c r="D759" s="69">
        <f t="shared" si="11"/>
        <v>100</v>
      </c>
    </row>
    <row r="760" spans="1:4">
      <c r="A760" s="70" t="s">
        <v>693</v>
      </c>
      <c r="B760" s="67">
        <v>32900.94</v>
      </c>
      <c r="C760" s="67">
        <v>32900.94</v>
      </c>
      <c r="D760" s="69">
        <f t="shared" si="11"/>
        <v>100</v>
      </c>
    </row>
    <row r="761" spans="1:4">
      <c r="A761" s="70" t="s">
        <v>694</v>
      </c>
      <c r="B761" s="67">
        <v>3189.4148</v>
      </c>
      <c r="C761" s="67">
        <v>3189.4148</v>
      </c>
      <c r="D761" s="69">
        <f t="shared" si="11"/>
        <v>100</v>
      </c>
    </row>
    <row r="762" spans="1:4">
      <c r="A762" s="70" t="s">
        <v>695</v>
      </c>
      <c r="B762" s="67">
        <v>0</v>
      </c>
      <c r="C762" s="67">
        <v>0</v>
      </c>
      <c r="D762" s="69" t="str">
        <f t="shared" si="11"/>
        <v/>
      </c>
    </row>
    <row r="763" spans="1:4">
      <c r="A763" s="70" t="s">
        <v>696</v>
      </c>
      <c r="B763" s="67">
        <v>40</v>
      </c>
      <c r="C763" s="67">
        <v>40</v>
      </c>
      <c r="D763" s="69">
        <f t="shared" si="11"/>
        <v>100</v>
      </c>
    </row>
    <row r="764" spans="1:4">
      <c r="A764" s="70" t="s">
        <v>697</v>
      </c>
      <c r="B764" s="67">
        <v>273.24244</v>
      </c>
      <c r="C764" s="67">
        <v>273.24244</v>
      </c>
      <c r="D764" s="69">
        <f t="shared" si="11"/>
        <v>100</v>
      </c>
    </row>
    <row r="765" spans="1:4">
      <c r="A765" s="70" t="s">
        <v>698</v>
      </c>
      <c r="B765" s="67">
        <v>80.418136</v>
      </c>
      <c r="C765" s="67">
        <v>80.418136</v>
      </c>
      <c r="D765" s="69">
        <f t="shared" si="11"/>
        <v>100</v>
      </c>
    </row>
    <row r="766" spans="1:4">
      <c r="A766" s="70" t="s">
        <v>699</v>
      </c>
      <c r="B766" s="67">
        <v>3477.8</v>
      </c>
      <c r="C766" s="67">
        <v>3477.8</v>
      </c>
      <c r="D766" s="69">
        <f t="shared" si="11"/>
        <v>100</v>
      </c>
    </row>
    <row r="767" spans="1:4">
      <c r="A767" s="70" t="s">
        <v>700</v>
      </c>
      <c r="B767" s="67">
        <v>40</v>
      </c>
      <c r="C767" s="67">
        <v>40</v>
      </c>
      <c r="D767" s="69">
        <f t="shared" si="11"/>
        <v>100</v>
      </c>
    </row>
    <row r="768" spans="1:4">
      <c r="A768" s="70" t="s">
        <v>701</v>
      </c>
      <c r="B768" s="67">
        <v>0</v>
      </c>
      <c r="C768" s="67">
        <v>0</v>
      </c>
      <c r="D768" s="69" t="str">
        <f t="shared" si="11"/>
        <v/>
      </c>
    </row>
    <row r="769" spans="1:4">
      <c r="A769" s="70" t="s">
        <v>702</v>
      </c>
      <c r="B769" s="67">
        <v>659</v>
      </c>
      <c r="C769" s="67">
        <v>659</v>
      </c>
      <c r="D769" s="69">
        <f t="shared" si="11"/>
        <v>100</v>
      </c>
    </row>
    <row r="770" spans="1:4">
      <c r="A770" s="70" t="s">
        <v>703</v>
      </c>
      <c r="B770" s="67">
        <v>0</v>
      </c>
      <c r="C770" s="67">
        <v>0</v>
      </c>
      <c r="D770" s="69" t="str">
        <f t="shared" si="11"/>
        <v/>
      </c>
    </row>
    <row r="771" spans="1:4">
      <c r="A771" s="70" t="s">
        <v>704</v>
      </c>
      <c r="B771" s="67">
        <v>14065.745</v>
      </c>
      <c r="C771" s="67">
        <v>14065.745</v>
      </c>
      <c r="D771" s="69">
        <f t="shared" si="11"/>
        <v>100</v>
      </c>
    </row>
    <row r="772" spans="1:4">
      <c r="A772" s="70" t="s">
        <v>705</v>
      </c>
      <c r="B772" s="67">
        <v>339.034612</v>
      </c>
      <c r="C772" s="67">
        <v>339.034612</v>
      </c>
      <c r="D772" s="69">
        <f t="shared" ref="D772:D835" si="12">IFERROR(C772/B772*100,"")</f>
        <v>100</v>
      </c>
    </row>
    <row r="773" spans="1:4">
      <c r="A773" s="70" t="s">
        <v>706</v>
      </c>
      <c r="B773" s="67">
        <v>0</v>
      </c>
      <c r="C773" s="67">
        <v>0</v>
      </c>
      <c r="D773" s="69" t="str">
        <f t="shared" si="12"/>
        <v/>
      </c>
    </row>
    <row r="774" spans="1:4">
      <c r="A774" s="70" t="s">
        <v>707</v>
      </c>
      <c r="B774" s="67">
        <v>370</v>
      </c>
      <c r="C774" s="67">
        <v>370</v>
      </c>
      <c r="D774" s="69">
        <f t="shared" si="12"/>
        <v>100</v>
      </c>
    </row>
    <row r="775" spans="1:4">
      <c r="A775" s="70" t="s">
        <v>708</v>
      </c>
      <c r="B775" s="67">
        <v>0</v>
      </c>
      <c r="C775" s="67">
        <v>0</v>
      </c>
      <c r="D775" s="69" t="str">
        <f t="shared" si="12"/>
        <v/>
      </c>
    </row>
    <row r="776" spans="1:4">
      <c r="A776" s="70" t="s">
        <v>709</v>
      </c>
      <c r="B776" s="67">
        <v>84</v>
      </c>
      <c r="C776" s="67">
        <v>84</v>
      </c>
      <c r="D776" s="69">
        <f t="shared" si="12"/>
        <v>100</v>
      </c>
    </row>
    <row r="777" spans="1:4">
      <c r="A777" s="70" t="s">
        <v>710</v>
      </c>
      <c r="B777" s="67">
        <v>0</v>
      </c>
      <c r="C777" s="67">
        <v>0</v>
      </c>
      <c r="D777" s="69" t="str">
        <f t="shared" si="12"/>
        <v/>
      </c>
    </row>
    <row r="778" spans="1:4">
      <c r="A778" s="70" t="s">
        <v>711</v>
      </c>
      <c r="B778" s="67">
        <v>7</v>
      </c>
      <c r="C778" s="67">
        <v>7</v>
      </c>
      <c r="D778" s="69">
        <f t="shared" si="12"/>
        <v>100</v>
      </c>
    </row>
    <row r="779" spans="1:4">
      <c r="A779" s="70" t="s">
        <v>683</v>
      </c>
      <c r="B779" s="67">
        <v>0</v>
      </c>
      <c r="C779" s="67">
        <v>0</v>
      </c>
      <c r="D779" s="69" t="str">
        <f t="shared" si="12"/>
        <v/>
      </c>
    </row>
    <row r="780" spans="1:4">
      <c r="A780" s="70" t="s">
        <v>712</v>
      </c>
      <c r="B780" s="67">
        <v>0</v>
      </c>
      <c r="C780" s="67">
        <v>0</v>
      </c>
      <c r="D780" s="69" t="str">
        <f t="shared" si="12"/>
        <v/>
      </c>
    </row>
    <row r="781" spans="1:4">
      <c r="A781" s="70" t="s">
        <v>713</v>
      </c>
      <c r="B781" s="67">
        <v>610</v>
      </c>
      <c r="C781" s="67">
        <v>610</v>
      </c>
      <c r="D781" s="69">
        <f t="shared" si="12"/>
        <v>100</v>
      </c>
    </row>
    <row r="782" spans="1:4">
      <c r="A782" s="70" t="s">
        <v>714</v>
      </c>
      <c r="B782" s="67">
        <v>2140</v>
      </c>
      <c r="C782" s="67">
        <v>2140</v>
      </c>
      <c r="D782" s="69">
        <f t="shared" si="12"/>
        <v>100</v>
      </c>
    </row>
    <row r="783" spans="1:4">
      <c r="A783" s="70" t="s">
        <v>715</v>
      </c>
      <c r="B783" s="67">
        <f>SUM(B784:B793)</f>
        <v>30</v>
      </c>
      <c r="C783" s="67">
        <f>SUM(C784:C793)</f>
        <v>30</v>
      </c>
      <c r="D783" s="69">
        <f t="shared" si="12"/>
        <v>100</v>
      </c>
    </row>
    <row r="784" spans="1:4">
      <c r="A784" s="70" t="s">
        <v>110</v>
      </c>
      <c r="B784" s="67">
        <v>30</v>
      </c>
      <c r="C784" s="67">
        <v>30</v>
      </c>
      <c r="D784" s="69">
        <f t="shared" si="12"/>
        <v>100</v>
      </c>
    </row>
    <row r="785" spans="1:4">
      <c r="A785" s="70" t="s">
        <v>98</v>
      </c>
      <c r="B785" s="67">
        <v>0</v>
      </c>
      <c r="C785" s="67">
        <v>0</v>
      </c>
      <c r="D785" s="69" t="str">
        <f t="shared" si="12"/>
        <v/>
      </c>
    </row>
    <row r="786" spans="1:4">
      <c r="A786" s="70" t="s">
        <v>99</v>
      </c>
      <c r="B786" s="67">
        <v>0</v>
      </c>
      <c r="C786" s="67">
        <v>0</v>
      </c>
      <c r="D786" s="69" t="str">
        <f t="shared" si="12"/>
        <v/>
      </c>
    </row>
    <row r="787" spans="1:4">
      <c r="A787" s="70" t="s">
        <v>716</v>
      </c>
      <c r="B787" s="67">
        <v>0</v>
      </c>
      <c r="C787" s="67">
        <v>0</v>
      </c>
      <c r="D787" s="69" t="str">
        <f t="shared" si="12"/>
        <v/>
      </c>
    </row>
    <row r="788" spans="1:4">
      <c r="A788" s="70" t="s">
        <v>717</v>
      </c>
      <c r="B788" s="67">
        <v>0</v>
      </c>
      <c r="C788" s="67">
        <v>0</v>
      </c>
      <c r="D788" s="69" t="str">
        <f t="shared" si="12"/>
        <v/>
      </c>
    </row>
    <row r="789" spans="1:4">
      <c r="A789" s="70" t="s">
        <v>718</v>
      </c>
      <c r="B789" s="67">
        <v>0</v>
      </c>
      <c r="C789" s="67">
        <v>0</v>
      </c>
      <c r="D789" s="69" t="str">
        <f t="shared" si="12"/>
        <v/>
      </c>
    </row>
    <row r="790" spans="1:4">
      <c r="A790" s="70" t="s">
        <v>719</v>
      </c>
      <c r="B790" s="67">
        <v>0</v>
      </c>
      <c r="C790" s="67">
        <v>0</v>
      </c>
      <c r="D790" s="69" t="str">
        <f t="shared" si="12"/>
        <v/>
      </c>
    </row>
    <row r="791" spans="1:4">
      <c r="A791" s="70" t="s">
        <v>720</v>
      </c>
      <c r="B791" s="67">
        <v>0</v>
      </c>
      <c r="C791" s="67">
        <v>0</v>
      </c>
      <c r="D791" s="69" t="str">
        <f t="shared" si="12"/>
        <v/>
      </c>
    </row>
    <row r="792" spans="1:4">
      <c r="A792" s="70" t="s">
        <v>721</v>
      </c>
      <c r="B792" s="67">
        <v>0</v>
      </c>
      <c r="C792" s="67">
        <v>0</v>
      </c>
      <c r="D792" s="69" t="str">
        <f t="shared" si="12"/>
        <v/>
      </c>
    </row>
    <row r="793" spans="1:4">
      <c r="A793" s="70" t="s">
        <v>722</v>
      </c>
      <c r="B793" s="67">
        <v>0</v>
      </c>
      <c r="C793" s="67">
        <v>0</v>
      </c>
      <c r="D793" s="69" t="str">
        <f t="shared" si="12"/>
        <v/>
      </c>
    </row>
    <row r="794" spans="1:4">
      <c r="A794" s="70" t="s">
        <v>723</v>
      </c>
      <c r="B794" s="67">
        <f>SUM(B795:B804)</f>
        <v>8700</v>
      </c>
      <c r="C794" s="67">
        <f>SUM(C795:C804)</f>
        <v>8700</v>
      </c>
      <c r="D794" s="69">
        <f t="shared" si="12"/>
        <v>100</v>
      </c>
    </row>
    <row r="795" spans="1:4">
      <c r="A795" s="70" t="s">
        <v>110</v>
      </c>
      <c r="B795" s="67">
        <v>268</v>
      </c>
      <c r="C795" s="67">
        <v>268</v>
      </c>
      <c r="D795" s="69">
        <f t="shared" si="12"/>
        <v>100</v>
      </c>
    </row>
    <row r="796" spans="1:4">
      <c r="A796" s="70" t="s">
        <v>98</v>
      </c>
      <c r="B796" s="67">
        <v>186</v>
      </c>
      <c r="C796" s="67">
        <v>186</v>
      </c>
      <c r="D796" s="69">
        <f t="shared" si="12"/>
        <v>100</v>
      </c>
    </row>
    <row r="797" spans="1:4">
      <c r="A797" s="70" t="s">
        <v>99</v>
      </c>
      <c r="B797" s="67">
        <v>30</v>
      </c>
      <c r="C797" s="67">
        <v>30</v>
      </c>
      <c r="D797" s="69">
        <f t="shared" si="12"/>
        <v>100</v>
      </c>
    </row>
    <row r="798" spans="1:4">
      <c r="A798" s="70" t="s">
        <v>724</v>
      </c>
      <c r="B798" s="67">
        <v>15</v>
      </c>
      <c r="C798" s="67">
        <v>15</v>
      </c>
      <c r="D798" s="69">
        <f t="shared" si="12"/>
        <v>100</v>
      </c>
    </row>
    <row r="799" spans="1:4">
      <c r="A799" s="70" t="s">
        <v>725</v>
      </c>
      <c r="B799" s="67">
        <v>3185</v>
      </c>
      <c r="C799" s="67">
        <v>3185</v>
      </c>
      <c r="D799" s="69">
        <f t="shared" si="12"/>
        <v>100</v>
      </c>
    </row>
    <row r="800" spans="1:4">
      <c r="A800" s="70" t="s">
        <v>726</v>
      </c>
      <c r="B800" s="67">
        <v>4019</v>
      </c>
      <c r="C800" s="67">
        <v>4019</v>
      </c>
      <c r="D800" s="69">
        <f t="shared" si="12"/>
        <v>100</v>
      </c>
    </row>
    <row r="801" spans="1:4">
      <c r="A801" s="70" t="s">
        <v>727</v>
      </c>
      <c r="B801" s="67">
        <v>0</v>
      </c>
      <c r="C801" s="67">
        <v>0</v>
      </c>
      <c r="D801" s="69" t="str">
        <f t="shared" si="12"/>
        <v/>
      </c>
    </row>
    <row r="802" spans="1:4">
      <c r="A802" s="70" t="s">
        <v>728</v>
      </c>
      <c r="B802" s="67">
        <v>0</v>
      </c>
      <c r="C802" s="67">
        <v>0</v>
      </c>
      <c r="D802" s="69" t="str">
        <f t="shared" si="12"/>
        <v/>
      </c>
    </row>
    <row r="803" spans="1:4">
      <c r="A803" s="70" t="s">
        <v>729</v>
      </c>
      <c r="B803" s="67">
        <v>0</v>
      </c>
      <c r="C803" s="67">
        <v>0</v>
      </c>
      <c r="D803" s="69" t="str">
        <f t="shared" si="12"/>
        <v/>
      </c>
    </row>
    <row r="804" spans="1:4">
      <c r="A804" s="70" t="s">
        <v>730</v>
      </c>
      <c r="B804" s="67">
        <v>997</v>
      </c>
      <c r="C804" s="67">
        <v>997</v>
      </c>
      <c r="D804" s="69">
        <f t="shared" si="12"/>
        <v>100</v>
      </c>
    </row>
    <row r="805" spans="1:4">
      <c r="A805" s="70" t="s">
        <v>731</v>
      </c>
      <c r="B805" s="67">
        <f>SUM(B806:B810)</f>
        <v>712</v>
      </c>
      <c r="C805" s="67">
        <f>SUM(C806:C810)</f>
        <v>712</v>
      </c>
      <c r="D805" s="69">
        <f t="shared" si="12"/>
        <v>100</v>
      </c>
    </row>
    <row r="806" spans="1:4">
      <c r="A806" s="70" t="s">
        <v>301</v>
      </c>
      <c r="B806" s="67">
        <v>43</v>
      </c>
      <c r="C806" s="67">
        <v>43</v>
      </c>
      <c r="D806" s="69">
        <f t="shared" si="12"/>
        <v>100</v>
      </c>
    </row>
    <row r="807" spans="1:4">
      <c r="A807" s="70" t="s">
        <v>732</v>
      </c>
      <c r="B807" s="67">
        <v>232</v>
      </c>
      <c r="C807" s="67">
        <v>232</v>
      </c>
      <c r="D807" s="69">
        <f t="shared" si="12"/>
        <v>100</v>
      </c>
    </row>
    <row r="808" spans="1:4">
      <c r="A808" s="70" t="s">
        <v>733</v>
      </c>
      <c r="B808" s="67">
        <v>327</v>
      </c>
      <c r="C808" s="67">
        <v>327</v>
      </c>
      <c r="D808" s="69">
        <f t="shared" si="12"/>
        <v>100</v>
      </c>
    </row>
    <row r="809" spans="1:4">
      <c r="A809" s="70" t="s">
        <v>734</v>
      </c>
      <c r="B809" s="67">
        <v>0</v>
      </c>
      <c r="C809" s="67">
        <v>0</v>
      </c>
      <c r="D809" s="69" t="str">
        <f t="shared" si="12"/>
        <v/>
      </c>
    </row>
    <row r="810" spans="1:4">
      <c r="A810" s="70" t="s">
        <v>735</v>
      </c>
      <c r="B810" s="67">
        <v>110</v>
      </c>
      <c r="C810" s="67">
        <v>110</v>
      </c>
      <c r="D810" s="69">
        <f t="shared" si="12"/>
        <v>100</v>
      </c>
    </row>
    <row r="811" spans="1:4">
      <c r="A811" s="70" t="s">
        <v>736</v>
      </c>
      <c r="B811" s="67">
        <f>SUM(B812:B817)</f>
        <v>557</v>
      </c>
      <c r="C811" s="67">
        <f>SUM(C812:C817)</f>
        <v>557</v>
      </c>
      <c r="D811" s="69">
        <f t="shared" si="12"/>
        <v>100</v>
      </c>
    </row>
    <row r="812" spans="1:4">
      <c r="A812" s="70" t="s">
        <v>737</v>
      </c>
      <c r="B812" s="67">
        <v>85</v>
      </c>
      <c r="C812" s="67">
        <v>85</v>
      </c>
      <c r="D812" s="69">
        <f t="shared" si="12"/>
        <v>100</v>
      </c>
    </row>
    <row r="813" spans="1:4">
      <c r="A813" s="70" t="s">
        <v>738</v>
      </c>
      <c r="B813" s="67">
        <v>111</v>
      </c>
      <c r="C813" s="67">
        <v>111</v>
      </c>
      <c r="D813" s="69">
        <f t="shared" si="12"/>
        <v>100</v>
      </c>
    </row>
    <row r="814" spans="1:4">
      <c r="A814" s="70" t="s">
        <v>739</v>
      </c>
      <c r="B814" s="67">
        <v>297</v>
      </c>
      <c r="C814" s="67">
        <v>297</v>
      </c>
      <c r="D814" s="69">
        <f t="shared" si="12"/>
        <v>100</v>
      </c>
    </row>
    <row r="815" spans="1:4">
      <c r="A815" s="70" t="s">
        <v>740</v>
      </c>
      <c r="B815" s="67">
        <v>0</v>
      </c>
      <c r="C815" s="67">
        <v>0</v>
      </c>
      <c r="D815" s="69" t="str">
        <f t="shared" si="12"/>
        <v/>
      </c>
    </row>
    <row r="816" spans="1:4">
      <c r="A816" s="70" t="s">
        <v>741</v>
      </c>
      <c r="B816" s="67">
        <v>64</v>
      </c>
      <c r="C816" s="67">
        <v>64</v>
      </c>
      <c r="D816" s="69">
        <f t="shared" si="12"/>
        <v>100</v>
      </c>
    </row>
    <row r="817" spans="1:4">
      <c r="A817" s="70" t="s">
        <v>742</v>
      </c>
      <c r="B817" s="67"/>
      <c r="C817" s="67"/>
      <c r="D817" s="69" t="str">
        <f t="shared" si="12"/>
        <v/>
      </c>
    </row>
    <row r="818" spans="1:4">
      <c r="A818" s="70" t="s">
        <v>743</v>
      </c>
      <c r="B818" s="67">
        <f>SUM(B819:B824)</f>
        <v>1302.081724</v>
      </c>
      <c r="C818" s="67">
        <f>SUM(C819:C824)</f>
        <v>1302.081724</v>
      </c>
      <c r="D818" s="69">
        <f t="shared" si="12"/>
        <v>100</v>
      </c>
    </row>
    <row r="819" spans="1:4">
      <c r="A819" s="70" t="s">
        <v>744</v>
      </c>
      <c r="B819" s="67">
        <v>0</v>
      </c>
      <c r="C819" s="67">
        <v>0</v>
      </c>
      <c r="D819" s="69" t="str">
        <f t="shared" si="12"/>
        <v/>
      </c>
    </row>
    <row r="820" spans="1:4">
      <c r="A820" s="70" t="s">
        <v>745</v>
      </c>
      <c r="B820" s="67">
        <v>688</v>
      </c>
      <c r="C820" s="67">
        <v>688</v>
      </c>
      <c r="D820" s="69">
        <f t="shared" si="12"/>
        <v>100</v>
      </c>
    </row>
    <row r="821" spans="1:4">
      <c r="A821" s="70" t="s">
        <v>746</v>
      </c>
      <c r="B821" s="67">
        <v>0</v>
      </c>
      <c r="C821" s="67">
        <v>0</v>
      </c>
      <c r="D821" s="69" t="str">
        <f t="shared" si="12"/>
        <v/>
      </c>
    </row>
    <row r="822" spans="1:4">
      <c r="A822" s="70" t="s">
        <v>747</v>
      </c>
      <c r="B822" s="67">
        <v>86.081724</v>
      </c>
      <c r="C822" s="67">
        <v>86.081724</v>
      </c>
      <c r="D822" s="69">
        <f t="shared" si="12"/>
        <v>100</v>
      </c>
    </row>
    <row r="823" spans="1:4">
      <c r="A823" s="70" t="s">
        <v>748</v>
      </c>
      <c r="B823" s="67">
        <v>0</v>
      </c>
      <c r="C823" s="67">
        <v>0</v>
      </c>
      <c r="D823" s="69" t="str">
        <f t="shared" si="12"/>
        <v/>
      </c>
    </row>
    <row r="824" spans="1:4">
      <c r="A824" s="70" t="s">
        <v>749</v>
      </c>
      <c r="B824" s="67">
        <v>528</v>
      </c>
      <c r="C824" s="67">
        <v>528</v>
      </c>
      <c r="D824" s="69">
        <f t="shared" si="12"/>
        <v>100</v>
      </c>
    </row>
    <row r="825" spans="1:4">
      <c r="A825" s="70" t="s">
        <v>750</v>
      </c>
      <c r="B825" s="67">
        <f>SUM(B826:B828)</f>
        <v>0</v>
      </c>
      <c r="C825" s="67">
        <f>SUM(C826:C828)</f>
        <v>0</v>
      </c>
      <c r="D825" s="69" t="str">
        <f t="shared" si="12"/>
        <v/>
      </c>
    </row>
    <row r="826" spans="1:4">
      <c r="A826" s="70" t="s">
        <v>751</v>
      </c>
      <c r="B826" s="67">
        <v>0</v>
      </c>
      <c r="C826" s="67">
        <v>0</v>
      </c>
      <c r="D826" s="69" t="str">
        <f t="shared" si="12"/>
        <v/>
      </c>
    </row>
    <row r="827" spans="1:4">
      <c r="A827" s="70" t="s">
        <v>752</v>
      </c>
      <c r="B827" s="67">
        <v>0</v>
      </c>
      <c r="C827" s="67">
        <v>0</v>
      </c>
      <c r="D827" s="69" t="str">
        <f t="shared" si="12"/>
        <v/>
      </c>
    </row>
    <row r="828" spans="1:4">
      <c r="A828" s="70" t="s">
        <v>753</v>
      </c>
      <c r="B828" s="67">
        <v>0</v>
      </c>
      <c r="C828" s="67">
        <v>0</v>
      </c>
      <c r="D828" s="69" t="str">
        <f t="shared" si="12"/>
        <v/>
      </c>
    </row>
    <row r="829" spans="1:4">
      <c r="A829" s="70" t="s">
        <v>754</v>
      </c>
      <c r="B829" s="67">
        <f>SUM(B830:B831)</f>
        <v>130</v>
      </c>
      <c r="C829" s="67">
        <f>SUM(C830:C831)</f>
        <v>130</v>
      </c>
      <c r="D829" s="69">
        <f t="shared" si="12"/>
        <v>100</v>
      </c>
    </row>
    <row r="830" spans="1:4">
      <c r="A830" s="70" t="s">
        <v>755</v>
      </c>
      <c r="B830" s="67">
        <v>0</v>
      </c>
      <c r="C830" s="67">
        <v>0</v>
      </c>
      <c r="D830" s="69" t="str">
        <f t="shared" si="12"/>
        <v/>
      </c>
    </row>
    <row r="831" spans="1:4">
      <c r="A831" s="70" t="s">
        <v>756</v>
      </c>
      <c r="B831" s="89">
        <v>130</v>
      </c>
      <c r="C831" s="89">
        <v>130</v>
      </c>
      <c r="D831" s="69">
        <f t="shared" si="12"/>
        <v>100</v>
      </c>
    </row>
    <row r="832" spans="1:4">
      <c r="A832" s="70" t="s">
        <v>757</v>
      </c>
      <c r="B832" s="67">
        <f>SUM(B833,B863,B873,B883,B888,B895,B900)</f>
        <v>71224.508154</v>
      </c>
      <c r="C832" s="67">
        <f>SUM(C833,C863,C873,C883,C888,C895,C900)</f>
        <v>71224.508154</v>
      </c>
      <c r="D832" s="69">
        <f t="shared" si="12"/>
        <v>100</v>
      </c>
    </row>
    <row r="833" spans="1:4">
      <c r="A833" s="70" t="s">
        <v>758</v>
      </c>
      <c r="B833" s="67">
        <f>SUM(B834:B862)</f>
        <v>42701.688757</v>
      </c>
      <c r="C833" s="67">
        <f>SUM(C834:C862)</f>
        <v>42701.688757</v>
      </c>
      <c r="D833" s="69">
        <f t="shared" si="12"/>
        <v>100</v>
      </c>
    </row>
    <row r="834" spans="1:4">
      <c r="A834" s="70" t="s">
        <v>110</v>
      </c>
      <c r="B834" s="67">
        <v>2220.412303</v>
      </c>
      <c r="C834" s="67">
        <v>2220.412303</v>
      </c>
      <c r="D834" s="69">
        <f t="shared" si="12"/>
        <v>100</v>
      </c>
    </row>
    <row r="835" spans="1:4">
      <c r="A835" s="70" t="s">
        <v>98</v>
      </c>
      <c r="B835" s="67">
        <v>3943.83794</v>
      </c>
      <c r="C835" s="67">
        <v>3943.83794</v>
      </c>
      <c r="D835" s="69">
        <f t="shared" si="12"/>
        <v>100</v>
      </c>
    </row>
    <row r="836" spans="1:4">
      <c r="A836" s="70" t="s">
        <v>99</v>
      </c>
      <c r="B836" s="67">
        <v>588</v>
      </c>
      <c r="C836" s="67">
        <v>588</v>
      </c>
      <c r="D836" s="69">
        <f t="shared" ref="D836:D899" si="13">IFERROR(C836/B836*100,"")</f>
        <v>100</v>
      </c>
    </row>
    <row r="837" spans="1:4">
      <c r="A837" s="70" t="s">
        <v>759</v>
      </c>
      <c r="B837" s="67">
        <v>14344.161936</v>
      </c>
      <c r="C837" s="67">
        <v>14344.161936</v>
      </c>
      <c r="D837" s="69">
        <f t="shared" si="13"/>
        <v>100</v>
      </c>
    </row>
    <row r="838" spans="1:4">
      <c r="A838" s="70" t="s">
        <v>760</v>
      </c>
      <c r="B838" s="67">
        <v>0</v>
      </c>
      <c r="C838" s="67">
        <v>0</v>
      </c>
      <c r="D838" s="69" t="str">
        <f t="shared" si="13"/>
        <v/>
      </c>
    </row>
    <row r="839" spans="1:4">
      <c r="A839" s="70" t="s">
        <v>761</v>
      </c>
      <c r="B839" s="67">
        <v>9504.528818</v>
      </c>
      <c r="C839" s="67">
        <v>9504.528818</v>
      </c>
      <c r="D839" s="69">
        <f t="shared" si="13"/>
        <v>100</v>
      </c>
    </row>
    <row r="840" spans="1:4">
      <c r="A840" s="70" t="s">
        <v>762</v>
      </c>
      <c r="B840" s="67">
        <v>0</v>
      </c>
      <c r="C840" s="67">
        <v>0</v>
      </c>
      <c r="D840" s="69" t="str">
        <f t="shared" si="13"/>
        <v/>
      </c>
    </row>
    <row r="841" spans="1:4">
      <c r="A841" s="70" t="s">
        <v>763</v>
      </c>
      <c r="B841" s="67">
        <v>0</v>
      </c>
      <c r="C841" s="67">
        <v>0</v>
      </c>
      <c r="D841" s="69" t="str">
        <f t="shared" si="13"/>
        <v/>
      </c>
    </row>
    <row r="842" spans="1:4">
      <c r="A842" s="70" t="s">
        <v>764</v>
      </c>
      <c r="B842" s="67">
        <v>0</v>
      </c>
      <c r="C842" s="67">
        <v>0</v>
      </c>
      <c r="D842" s="69" t="str">
        <f t="shared" si="13"/>
        <v/>
      </c>
    </row>
    <row r="843" spans="1:4">
      <c r="A843" s="70" t="s">
        <v>765</v>
      </c>
      <c r="B843" s="67">
        <v>0</v>
      </c>
      <c r="C843" s="67">
        <v>0</v>
      </c>
      <c r="D843" s="69" t="str">
        <f t="shared" si="13"/>
        <v/>
      </c>
    </row>
    <row r="844" spans="1:4">
      <c r="A844" s="70" t="s">
        <v>766</v>
      </c>
      <c r="B844" s="67">
        <v>0</v>
      </c>
      <c r="C844" s="67">
        <v>0</v>
      </c>
      <c r="D844" s="69" t="str">
        <f t="shared" si="13"/>
        <v/>
      </c>
    </row>
    <row r="845" spans="1:4">
      <c r="A845" s="70" t="s">
        <v>767</v>
      </c>
      <c r="B845" s="67">
        <v>1411.619318</v>
      </c>
      <c r="C845" s="67">
        <v>1411.619318</v>
      </c>
      <c r="D845" s="69">
        <f t="shared" si="13"/>
        <v>100</v>
      </c>
    </row>
    <row r="846" spans="1:4">
      <c r="A846" s="70" t="s">
        <v>768</v>
      </c>
      <c r="B846" s="67">
        <v>112</v>
      </c>
      <c r="C846" s="67">
        <v>112</v>
      </c>
      <c r="D846" s="69">
        <f t="shared" si="13"/>
        <v>100</v>
      </c>
    </row>
    <row r="847" spans="1:4">
      <c r="A847" s="70" t="s">
        <v>769</v>
      </c>
      <c r="B847" s="67">
        <v>0</v>
      </c>
      <c r="C847" s="67">
        <v>0</v>
      </c>
      <c r="D847" s="69" t="str">
        <f t="shared" si="13"/>
        <v/>
      </c>
    </row>
    <row r="848" spans="1:4">
      <c r="A848" s="70" t="s">
        <v>770</v>
      </c>
      <c r="B848" s="67">
        <v>285</v>
      </c>
      <c r="C848" s="67">
        <v>285</v>
      </c>
      <c r="D848" s="69">
        <f t="shared" si="13"/>
        <v>100</v>
      </c>
    </row>
    <row r="849" spans="1:4">
      <c r="A849" s="70" t="s">
        <v>771</v>
      </c>
      <c r="B849" s="67">
        <v>525</v>
      </c>
      <c r="C849" s="67">
        <v>525</v>
      </c>
      <c r="D849" s="69">
        <f t="shared" si="13"/>
        <v>100</v>
      </c>
    </row>
    <row r="850" spans="1:4">
      <c r="A850" s="70" t="s">
        <v>772</v>
      </c>
      <c r="B850" s="67">
        <v>450</v>
      </c>
      <c r="C850" s="67">
        <v>450</v>
      </c>
      <c r="D850" s="69">
        <f t="shared" si="13"/>
        <v>100</v>
      </c>
    </row>
    <row r="851" spans="1:4">
      <c r="A851" s="70" t="s">
        <v>773</v>
      </c>
      <c r="B851" s="67">
        <v>0</v>
      </c>
      <c r="C851" s="67">
        <v>0</v>
      </c>
      <c r="D851" s="69" t="str">
        <f t="shared" si="13"/>
        <v/>
      </c>
    </row>
    <row r="852" spans="1:4">
      <c r="A852" s="70" t="s">
        <v>774</v>
      </c>
      <c r="B852" s="67">
        <v>0</v>
      </c>
      <c r="C852" s="67">
        <v>0</v>
      </c>
      <c r="D852" s="69" t="str">
        <f t="shared" si="13"/>
        <v/>
      </c>
    </row>
    <row r="853" spans="1:4">
      <c r="A853" s="70" t="s">
        <v>775</v>
      </c>
      <c r="B853" s="67">
        <v>0</v>
      </c>
      <c r="C853" s="67">
        <v>0</v>
      </c>
      <c r="D853" s="69" t="str">
        <f t="shared" si="13"/>
        <v/>
      </c>
    </row>
    <row r="854" spans="1:4">
      <c r="A854" s="70" t="s">
        <v>776</v>
      </c>
      <c r="B854" s="67">
        <v>0</v>
      </c>
      <c r="C854" s="67">
        <v>0</v>
      </c>
      <c r="D854" s="69" t="str">
        <f t="shared" si="13"/>
        <v/>
      </c>
    </row>
    <row r="855" spans="1:4">
      <c r="A855" s="70" t="s">
        <v>777</v>
      </c>
      <c r="B855" s="67">
        <v>0</v>
      </c>
      <c r="C855" s="67">
        <v>0</v>
      </c>
      <c r="D855" s="69" t="str">
        <f t="shared" si="13"/>
        <v/>
      </c>
    </row>
    <row r="856" spans="1:4">
      <c r="A856" s="70" t="s">
        <v>778</v>
      </c>
      <c r="B856" s="67">
        <v>0</v>
      </c>
      <c r="C856" s="67">
        <v>0</v>
      </c>
      <c r="D856" s="69" t="str">
        <f t="shared" si="13"/>
        <v/>
      </c>
    </row>
    <row r="857" spans="1:4">
      <c r="A857" s="70" t="s">
        <v>779</v>
      </c>
      <c r="B857" s="67">
        <v>950.44142</v>
      </c>
      <c r="C857" s="67">
        <v>950.44142</v>
      </c>
      <c r="D857" s="69">
        <f t="shared" si="13"/>
        <v>100</v>
      </c>
    </row>
    <row r="858" spans="1:4">
      <c r="A858" s="70" t="s">
        <v>780</v>
      </c>
      <c r="B858" s="67">
        <v>0</v>
      </c>
      <c r="C858" s="67">
        <v>0</v>
      </c>
      <c r="D858" s="69" t="str">
        <f t="shared" si="13"/>
        <v/>
      </c>
    </row>
    <row r="859" spans="1:4">
      <c r="A859" s="70" t="s">
        <v>781</v>
      </c>
      <c r="B859" s="67">
        <v>326</v>
      </c>
      <c r="C859" s="67">
        <v>326</v>
      </c>
      <c r="D859" s="69">
        <f t="shared" si="13"/>
        <v>100</v>
      </c>
    </row>
    <row r="860" spans="1:4">
      <c r="A860" s="70" t="s">
        <v>782</v>
      </c>
      <c r="B860" s="67">
        <v>0</v>
      </c>
      <c r="C860" s="67">
        <v>0</v>
      </c>
      <c r="D860" s="69" t="str">
        <f t="shared" si="13"/>
        <v/>
      </c>
    </row>
    <row r="861" spans="1:4">
      <c r="A861" s="70" t="s">
        <v>783</v>
      </c>
      <c r="B861" s="67">
        <v>1200</v>
      </c>
      <c r="C861" s="67">
        <v>1200</v>
      </c>
      <c r="D861" s="69">
        <f t="shared" si="13"/>
        <v>100</v>
      </c>
    </row>
    <row r="862" spans="1:4">
      <c r="A862" s="70" t="s">
        <v>784</v>
      </c>
      <c r="B862" s="67">
        <f>7059.687022-219</f>
        <v>6840.687022</v>
      </c>
      <c r="C862" s="67">
        <f>7059.687022-219</f>
        <v>6840.687022</v>
      </c>
      <c r="D862" s="69">
        <f t="shared" si="13"/>
        <v>100</v>
      </c>
    </row>
    <row r="863" spans="1:4">
      <c r="A863" s="70" t="s">
        <v>785</v>
      </c>
      <c r="B863" s="67">
        <f>SUM(B864:B872)</f>
        <v>13101</v>
      </c>
      <c r="C863" s="67">
        <f>SUM(C864:C872)</f>
        <v>13101</v>
      </c>
      <c r="D863" s="69">
        <f t="shared" si="13"/>
        <v>100</v>
      </c>
    </row>
    <row r="864" spans="1:4">
      <c r="A864" s="70" t="s">
        <v>110</v>
      </c>
      <c r="B864" s="67">
        <v>0</v>
      </c>
      <c r="C864" s="67">
        <v>0</v>
      </c>
      <c r="D864" s="69" t="str">
        <f t="shared" si="13"/>
        <v/>
      </c>
    </row>
    <row r="865" spans="1:4">
      <c r="A865" s="70" t="s">
        <v>98</v>
      </c>
      <c r="B865" s="67">
        <v>0</v>
      </c>
      <c r="C865" s="67">
        <v>0</v>
      </c>
      <c r="D865" s="69" t="str">
        <f t="shared" si="13"/>
        <v/>
      </c>
    </row>
    <row r="866" spans="1:4">
      <c r="A866" s="70" t="s">
        <v>99</v>
      </c>
      <c r="B866" s="67">
        <v>0</v>
      </c>
      <c r="C866" s="67">
        <v>0</v>
      </c>
      <c r="D866" s="69" t="str">
        <f t="shared" si="13"/>
        <v/>
      </c>
    </row>
    <row r="867" spans="1:4">
      <c r="A867" s="70" t="s">
        <v>786</v>
      </c>
      <c r="B867" s="67">
        <v>13101</v>
      </c>
      <c r="C867" s="67">
        <v>13101</v>
      </c>
      <c r="D867" s="69">
        <f t="shared" si="13"/>
        <v>100</v>
      </c>
    </row>
    <row r="868" spans="1:4">
      <c r="A868" s="70" t="s">
        <v>787</v>
      </c>
      <c r="B868" s="67">
        <v>0</v>
      </c>
      <c r="C868" s="67">
        <v>0</v>
      </c>
      <c r="D868" s="69" t="str">
        <f t="shared" si="13"/>
        <v/>
      </c>
    </row>
    <row r="869" spans="1:4">
      <c r="A869" s="70" t="s">
        <v>788</v>
      </c>
      <c r="B869" s="67">
        <v>0</v>
      </c>
      <c r="C869" s="67">
        <v>0</v>
      </c>
      <c r="D869" s="69" t="str">
        <f t="shared" si="13"/>
        <v/>
      </c>
    </row>
    <row r="870" spans="1:4">
      <c r="A870" s="70" t="s">
        <v>789</v>
      </c>
      <c r="B870" s="67">
        <v>0</v>
      </c>
      <c r="C870" s="67">
        <v>0</v>
      </c>
      <c r="D870" s="69" t="str">
        <f t="shared" si="13"/>
        <v/>
      </c>
    </row>
    <row r="871" spans="1:4">
      <c r="A871" s="70" t="s">
        <v>790</v>
      </c>
      <c r="B871" s="67">
        <v>0</v>
      </c>
      <c r="C871" s="67">
        <v>0</v>
      </c>
      <c r="D871" s="69" t="str">
        <f t="shared" si="13"/>
        <v/>
      </c>
    </row>
    <row r="872" spans="1:4">
      <c r="A872" s="70" t="s">
        <v>791</v>
      </c>
      <c r="B872" s="67">
        <v>0</v>
      </c>
      <c r="C872" s="67">
        <v>0</v>
      </c>
      <c r="D872" s="69" t="str">
        <f t="shared" si="13"/>
        <v/>
      </c>
    </row>
    <row r="873" spans="1:4">
      <c r="A873" s="70" t="s">
        <v>792</v>
      </c>
      <c r="B873" s="67">
        <f>SUM(B874:B882)</f>
        <v>7519.819397</v>
      </c>
      <c r="C873" s="67">
        <f>SUM(C874:C882)</f>
        <v>7519.819397</v>
      </c>
      <c r="D873" s="69">
        <f t="shared" si="13"/>
        <v>100</v>
      </c>
    </row>
    <row r="874" spans="1:4">
      <c r="A874" s="70" t="s">
        <v>110</v>
      </c>
      <c r="B874" s="67">
        <v>0</v>
      </c>
      <c r="C874" s="67">
        <v>0</v>
      </c>
      <c r="D874" s="69" t="str">
        <f t="shared" si="13"/>
        <v/>
      </c>
    </row>
    <row r="875" spans="1:4">
      <c r="A875" s="70" t="s">
        <v>98</v>
      </c>
      <c r="B875" s="67">
        <v>0</v>
      </c>
      <c r="C875" s="67">
        <v>0</v>
      </c>
      <c r="D875" s="69" t="str">
        <f t="shared" si="13"/>
        <v/>
      </c>
    </row>
    <row r="876" spans="1:4">
      <c r="A876" s="70" t="s">
        <v>99</v>
      </c>
      <c r="B876" s="67">
        <v>0</v>
      </c>
      <c r="C876" s="67">
        <v>0</v>
      </c>
      <c r="D876" s="69" t="str">
        <f t="shared" si="13"/>
        <v/>
      </c>
    </row>
    <row r="877" spans="1:4">
      <c r="A877" s="70" t="s">
        <v>793</v>
      </c>
      <c r="B877" s="67">
        <v>0</v>
      </c>
      <c r="C877" s="67">
        <v>0</v>
      </c>
      <c r="D877" s="69" t="str">
        <f t="shared" si="13"/>
        <v/>
      </c>
    </row>
    <row r="878" spans="1:4">
      <c r="A878" s="70" t="s">
        <v>794</v>
      </c>
      <c r="B878" s="67">
        <v>0</v>
      </c>
      <c r="C878" s="67">
        <v>0</v>
      </c>
      <c r="D878" s="69" t="str">
        <f t="shared" si="13"/>
        <v/>
      </c>
    </row>
    <row r="879" spans="1:4">
      <c r="A879" s="70" t="s">
        <v>795</v>
      </c>
      <c r="B879" s="67">
        <v>0</v>
      </c>
      <c r="C879" s="67">
        <v>0</v>
      </c>
      <c r="D879" s="69" t="str">
        <f t="shared" si="13"/>
        <v/>
      </c>
    </row>
    <row r="880" spans="1:4">
      <c r="A880" s="70" t="s">
        <v>796</v>
      </c>
      <c r="B880" s="67">
        <v>0</v>
      </c>
      <c r="C880" s="67">
        <v>0</v>
      </c>
      <c r="D880" s="69" t="str">
        <f t="shared" si="13"/>
        <v/>
      </c>
    </row>
    <row r="881" spans="1:4">
      <c r="A881" s="70" t="s">
        <v>797</v>
      </c>
      <c r="B881" s="67">
        <v>0</v>
      </c>
      <c r="C881" s="67">
        <v>0</v>
      </c>
      <c r="D881" s="69" t="str">
        <f t="shared" si="13"/>
        <v/>
      </c>
    </row>
    <row r="882" spans="1:4">
      <c r="A882" s="70" t="s">
        <v>798</v>
      </c>
      <c r="B882" s="67">
        <v>7519.819397</v>
      </c>
      <c r="C882" s="67">
        <v>7519.819397</v>
      </c>
      <c r="D882" s="69">
        <f t="shared" si="13"/>
        <v>100</v>
      </c>
    </row>
    <row r="883" spans="1:4">
      <c r="A883" s="70" t="s">
        <v>799</v>
      </c>
      <c r="B883" s="67">
        <f>SUM(B884:B887)</f>
        <v>4172</v>
      </c>
      <c r="C883" s="67">
        <f>SUM(C884:C887)</f>
        <v>4172</v>
      </c>
      <c r="D883" s="69">
        <f t="shared" si="13"/>
        <v>100</v>
      </c>
    </row>
    <row r="884" spans="1:4">
      <c r="A884" s="70" t="s">
        <v>800</v>
      </c>
      <c r="B884" s="67">
        <v>4172</v>
      </c>
      <c r="C884" s="67">
        <v>4172</v>
      </c>
      <c r="D884" s="69">
        <f t="shared" si="13"/>
        <v>100</v>
      </c>
    </row>
    <row r="885" spans="1:4">
      <c r="A885" s="70" t="s">
        <v>801</v>
      </c>
      <c r="B885" s="67">
        <v>0</v>
      </c>
      <c r="C885" s="67">
        <v>0</v>
      </c>
      <c r="D885" s="69" t="str">
        <f t="shared" si="13"/>
        <v/>
      </c>
    </row>
    <row r="886" spans="1:4">
      <c r="A886" s="70" t="s">
        <v>802</v>
      </c>
      <c r="B886" s="67">
        <v>0</v>
      </c>
      <c r="C886" s="67">
        <v>0</v>
      </c>
      <c r="D886" s="69" t="str">
        <f t="shared" si="13"/>
        <v/>
      </c>
    </row>
    <row r="887" spans="1:4">
      <c r="A887" s="70" t="s">
        <v>803</v>
      </c>
      <c r="B887" s="67">
        <v>0</v>
      </c>
      <c r="C887" s="67">
        <v>0</v>
      </c>
      <c r="D887" s="69" t="str">
        <f t="shared" si="13"/>
        <v/>
      </c>
    </row>
    <row r="888" spans="1:4">
      <c r="A888" s="70" t="s">
        <v>804</v>
      </c>
      <c r="B888" s="67">
        <f>SUM(B889:B894)</f>
        <v>24</v>
      </c>
      <c r="C888" s="67">
        <f>SUM(C889:C894)</f>
        <v>24</v>
      </c>
      <c r="D888" s="69">
        <f t="shared" si="13"/>
        <v>100</v>
      </c>
    </row>
    <row r="889" spans="1:4">
      <c r="A889" s="70" t="s">
        <v>110</v>
      </c>
      <c r="B889" s="67">
        <v>0</v>
      </c>
      <c r="C889" s="67">
        <v>0</v>
      </c>
      <c r="D889" s="69" t="str">
        <f t="shared" si="13"/>
        <v/>
      </c>
    </row>
    <row r="890" spans="1:4">
      <c r="A890" s="70" t="s">
        <v>98</v>
      </c>
      <c r="B890" s="67">
        <v>14</v>
      </c>
      <c r="C890" s="67">
        <v>14</v>
      </c>
      <c r="D890" s="69">
        <f t="shared" si="13"/>
        <v>100</v>
      </c>
    </row>
    <row r="891" spans="1:4">
      <c r="A891" s="70" t="s">
        <v>99</v>
      </c>
      <c r="B891" s="67">
        <v>0</v>
      </c>
      <c r="C891" s="67">
        <v>0</v>
      </c>
      <c r="D891" s="69" t="str">
        <f t="shared" si="13"/>
        <v/>
      </c>
    </row>
    <row r="892" spans="1:4">
      <c r="A892" s="70" t="s">
        <v>790</v>
      </c>
      <c r="B892" s="67">
        <v>0</v>
      </c>
      <c r="C892" s="67">
        <v>0</v>
      </c>
      <c r="D892" s="69" t="str">
        <f t="shared" si="13"/>
        <v/>
      </c>
    </row>
    <row r="893" spans="1:4">
      <c r="A893" s="70" t="s">
        <v>805</v>
      </c>
      <c r="B893" s="67">
        <v>0</v>
      </c>
      <c r="C893" s="67">
        <v>0</v>
      </c>
      <c r="D893" s="69" t="str">
        <f t="shared" si="13"/>
        <v/>
      </c>
    </row>
    <row r="894" spans="1:4">
      <c r="A894" s="70" t="s">
        <v>806</v>
      </c>
      <c r="B894" s="67">
        <v>10</v>
      </c>
      <c r="C894" s="67">
        <v>10</v>
      </c>
      <c r="D894" s="69">
        <f t="shared" si="13"/>
        <v>100</v>
      </c>
    </row>
    <row r="895" spans="1:4">
      <c r="A895" s="70" t="s">
        <v>807</v>
      </c>
      <c r="B895" s="67">
        <f>SUM(B896:B899)</f>
        <v>3368</v>
      </c>
      <c r="C895" s="67">
        <f>SUM(C896:C899)</f>
        <v>3368</v>
      </c>
      <c r="D895" s="69">
        <f t="shared" si="13"/>
        <v>100</v>
      </c>
    </row>
    <row r="896" spans="1:4">
      <c r="A896" s="70" t="s">
        <v>808</v>
      </c>
      <c r="B896" s="67">
        <v>2951</v>
      </c>
      <c r="C896" s="67">
        <v>2951</v>
      </c>
      <c r="D896" s="69">
        <f t="shared" si="13"/>
        <v>100</v>
      </c>
    </row>
    <row r="897" spans="1:4">
      <c r="A897" s="70" t="s">
        <v>809</v>
      </c>
      <c r="B897" s="67">
        <v>417</v>
      </c>
      <c r="C897" s="67">
        <v>417</v>
      </c>
      <c r="D897" s="69">
        <f t="shared" si="13"/>
        <v>100</v>
      </c>
    </row>
    <row r="898" spans="1:4">
      <c r="A898" s="70" t="s">
        <v>810</v>
      </c>
      <c r="B898" s="67">
        <v>0</v>
      </c>
      <c r="C898" s="67">
        <v>0</v>
      </c>
      <c r="D898" s="69" t="str">
        <f t="shared" si="13"/>
        <v/>
      </c>
    </row>
    <row r="899" spans="1:4">
      <c r="A899" s="70" t="s">
        <v>811</v>
      </c>
      <c r="B899" s="67">
        <v>0</v>
      </c>
      <c r="C899" s="67">
        <v>0</v>
      </c>
      <c r="D899" s="69" t="str">
        <f t="shared" si="13"/>
        <v/>
      </c>
    </row>
    <row r="900" spans="1:4">
      <c r="A900" s="70" t="s">
        <v>812</v>
      </c>
      <c r="B900" s="67">
        <f>SUM(B901:B902)</f>
        <v>338</v>
      </c>
      <c r="C900" s="67">
        <f>SUM(C901:C902)</f>
        <v>338</v>
      </c>
      <c r="D900" s="69">
        <f t="shared" ref="D900:D963" si="14">IFERROR(C900/B900*100,"")</f>
        <v>100</v>
      </c>
    </row>
    <row r="901" spans="1:4">
      <c r="A901" s="70" t="s">
        <v>813</v>
      </c>
      <c r="B901" s="67">
        <v>338</v>
      </c>
      <c r="C901" s="67">
        <v>338</v>
      </c>
      <c r="D901" s="69">
        <f t="shared" si="14"/>
        <v>100</v>
      </c>
    </row>
    <row r="902" spans="1:4">
      <c r="A902" s="70" t="s">
        <v>814</v>
      </c>
      <c r="B902" s="67">
        <v>0</v>
      </c>
      <c r="C902" s="67">
        <v>0</v>
      </c>
      <c r="D902" s="69" t="str">
        <f t="shared" si="14"/>
        <v/>
      </c>
    </row>
    <row r="903" spans="1:4">
      <c r="A903" s="70" t="s">
        <v>815</v>
      </c>
      <c r="B903" s="67">
        <f>SUM(B904,B914,B930,B935,B949,B958,B965,B972)</f>
        <v>55568.898843</v>
      </c>
      <c r="C903" s="67">
        <f>SUM(C904,C914,C930,C935,C949,C958,C965,C972)</f>
        <v>55568.898843</v>
      </c>
      <c r="D903" s="69">
        <f t="shared" si="14"/>
        <v>100</v>
      </c>
    </row>
    <row r="904" spans="1:4">
      <c r="A904" s="70" t="s">
        <v>816</v>
      </c>
      <c r="B904" s="67">
        <f>SUM(B905:B913)</f>
        <v>160</v>
      </c>
      <c r="C904" s="67">
        <f>SUM(C905:C913)</f>
        <v>160</v>
      </c>
      <c r="D904" s="69">
        <f t="shared" si="14"/>
        <v>100</v>
      </c>
    </row>
    <row r="905" spans="1:4">
      <c r="A905" s="70" t="s">
        <v>110</v>
      </c>
      <c r="B905" s="67">
        <v>140</v>
      </c>
      <c r="C905" s="67">
        <v>140</v>
      </c>
      <c r="D905" s="69">
        <f t="shared" si="14"/>
        <v>100</v>
      </c>
    </row>
    <row r="906" spans="1:4">
      <c r="A906" s="70" t="s">
        <v>98</v>
      </c>
      <c r="B906" s="67">
        <v>20</v>
      </c>
      <c r="C906" s="67">
        <v>20</v>
      </c>
      <c r="D906" s="69">
        <f t="shared" si="14"/>
        <v>100</v>
      </c>
    </row>
    <row r="907" spans="1:4">
      <c r="A907" s="70" t="s">
        <v>99</v>
      </c>
      <c r="B907" s="67">
        <v>0</v>
      </c>
      <c r="C907" s="67">
        <v>0</v>
      </c>
      <c r="D907" s="69" t="str">
        <f t="shared" si="14"/>
        <v/>
      </c>
    </row>
    <row r="908" spans="1:4">
      <c r="A908" s="70" t="s">
        <v>817</v>
      </c>
      <c r="B908" s="67">
        <v>0</v>
      </c>
      <c r="C908" s="67">
        <v>0</v>
      </c>
      <c r="D908" s="69" t="str">
        <f t="shared" si="14"/>
        <v/>
      </c>
    </row>
    <row r="909" spans="1:4">
      <c r="A909" s="70" t="s">
        <v>818</v>
      </c>
      <c r="B909" s="67">
        <v>0</v>
      </c>
      <c r="C909" s="67">
        <v>0</v>
      </c>
      <c r="D909" s="69" t="str">
        <f t="shared" si="14"/>
        <v/>
      </c>
    </row>
    <row r="910" spans="1:4">
      <c r="A910" s="70" t="s">
        <v>819</v>
      </c>
      <c r="B910" s="67">
        <v>0</v>
      </c>
      <c r="C910" s="67">
        <v>0</v>
      </c>
      <c r="D910" s="69" t="str">
        <f t="shared" si="14"/>
        <v/>
      </c>
    </row>
    <row r="911" spans="1:4">
      <c r="A911" s="70" t="s">
        <v>820</v>
      </c>
      <c r="B911" s="67">
        <v>0</v>
      </c>
      <c r="C911" s="67">
        <v>0</v>
      </c>
      <c r="D911" s="69" t="str">
        <f t="shared" si="14"/>
        <v/>
      </c>
    </row>
    <row r="912" spans="1:4">
      <c r="A912" s="70" t="s">
        <v>821</v>
      </c>
      <c r="B912" s="67">
        <v>0</v>
      </c>
      <c r="C912" s="67">
        <v>0</v>
      </c>
      <c r="D912" s="69" t="str">
        <f t="shared" si="14"/>
        <v/>
      </c>
    </row>
    <row r="913" spans="1:4">
      <c r="A913" s="70" t="s">
        <v>822</v>
      </c>
      <c r="B913" s="67">
        <v>0</v>
      </c>
      <c r="C913" s="67">
        <v>0</v>
      </c>
      <c r="D913" s="69" t="str">
        <f t="shared" si="14"/>
        <v/>
      </c>
    </row>
    <row r="914" spans="1:4">
      <c r="A914" s="70" t="s">
        <v>823</v>
      </c>
      <c r="B914" s="67">
        <f>SUM(B915:B929)</f>
        <v>9486</v>
      </c>
      <c r="C914" s="67">
        <f>SUM(C915:C929)</f>
        <v>9486</v>
      </c>
      <c r="D914" s="69">
        <f t="shared" si="14"/>
        <v>100</v>
      </c>
    </row>
    <row r="915" spans="1:4">
      <c r="A915" s="70" t="s">
        <v>110</v>
      </c>
      <c r="B915" s="67">
        <v>286</v>
      </c>
      <c r="C915" s="67">
        <v>286</v>
      </c>
      <c r="D915" s="69">
        <f t="shared" si="14"/>
        <v>100</v>
      </c>
    </row>
    <row r="916" spans="1:4">
      <c r="A916" s="70" t="s">
        <v>98</v>
      </c>
      <c r="B916" s="67">
        <v>100</v>
      </c>
      <c r="C916" s="67">
        <v>100</v>
      </c>
      <c r="D916" s="69">
        <f t="shared" si="14"/>
        <v>100</v>
      </c>
    </row>
    <row r="917" spans="1:4">
      <c r="A917" s="70" t="s">
        <v>99</v>
      </c>
      <c r="B917" s="67">
        <v>0</v>
      </c>
      <c r="C917" s="67">
        <v>0</v>
      </c>
      <c r="D917" s="69" t="str">
        <f t="shared" si="14"/>
        <v/>
      </c>
    </row>
    <row r="918" spans="1:4">
      <c r="A918" s="70" t="s">
        <v>824</v>
      </c>
      <c r="B918" s="67">
        <v>0</v>
      </c>
      <c r="C918" s="67">
        <v>0</v>
      </c>
      <c r="D918" s="69" t="str">
        <f t="shared" si="14"/>
        <v/>
      </c>
    </row>
    <row r="919" spans="1:4">
      <c r="A919" s="70" t="s">
        <v>825</v>
      </c>
      <c r="B919" s="67">
        <v>0</v>
      </c>
      <c r="C919" s="67">
        <v>0</v>
      </c>
      <c r="D919" s="69" t="str">
        <f t="shared" si="14"/>
        <v/>
      </c>
    </row>
    <row r="920" spans="1:4">
      <c r="A920" s="70" t="s">
        <v>826</v>
      </c>
      <c r="B920" s="67">
        <v>0</v>
      </c>
      <c r="C920" s="67">
        <v>0</v>
      </c>
      <c r="D920" s="69" t="str">
        <f t="shared" si="14"/>
        <v/>
      </c>
    </row>
    <row r="921" spans="1:4">
      <c r="A921" s="70" t="s">
        <v>827</v>
      </c>
      <c r="B921" s="67">
        <v>4140</v>
      </c>
      <c r="C921" s="67">
        <v>4140</v>
      </c>
      <c r="D921" s="69">
        <f t="shared" si="14"/>
        <v>100</v>
      </c>
    </row>
    <row r="922" spans="1:4">
      <c r="A922" s="70" t="s">
        <v>828</v>
      </c>
      <c r="B922" s="89">
        <v>4890</v>
      </c>
      <c r="C922" s="89">
        <v>4890</v>
      </c>
      <c r="D922" s="69">
        <f t="shared" si="14"/>
        <v>100</v>
      </c>
    </row>
    <row r="923" spans="1:4">
      <c r="A923" s="70" t="s">
        <v>829</v>
      </c>
      <c r="B923" s="67">
        <v>0</v>
      </c>
      <c r="C923" s="67">
        <v>0</v>
      </c>
      <c r="D923" s="69" t="str">
        <f t="shared" si="14"/>
        <v/>
      </c>
    </row>
    <row r="924" spans="1:4">
      <c r="A924" s="70" t="s">
        <v>830</v>
      </c>
      <c r="B924" s="67">
        <v>0</v>
      </c>
      <c r="C924" s="67">
        <v>0</v>
      </c>
      <c r="D924" s="69" t="str">
        <f t="shared" si="14"/>
        <v/>
      </c>
    </row>
    <row r="925" spans="1:4">
      <c r="A925" s="70" t="s">
        <v>831</v>
      </c>
      <c r="B925" s="67">
        <v>0</v>
      </c>
      <c r="C925" s="67">
        <v>0</v>
      </c>
      <c r="D925" s="69" t="str">
        <f t="shared" si="14"/>
        <v/>
      </c>
    </row>
    <row r="926" spans="1:4">
      <c r="A926" s="70" t="s">
        <v>832</v>
      </c>
      <c r="B926" s="67">
        <v>0</v>
      </c>
      <c r="C926" s="67">
        <v>0</v>
      </c>
      <c r="D926" s="69" t="str">
        <f t="shared" si="14"/>
        <v/>
      </c>
    </row>
    <row r="927" spans="1:4">
      <c r="A927" s="70" t="s">
        <v>833</v>
      </c>
      <c r="B927" s="67">
        <v>0</v>
      </c>
      <c r="C927" s="67">
        <v>0</v>
      </c>
      <c r="D927" s="69" t="str">
        <f t="shared" si="14"/>
        <v/>
      </c>
    </row>
    <row r="928" spans="1:4">
      <c r="A928" s="70" t="s">
        <v>834</v>
      </c>
      <c r="B928" s="67">
        <v>0</v>
      </c>
      <c r="C928" s="67">
        <v>0</v>
      </c>
      <c r="D928" s="69" t="str">
        <f t="shared" si="14"/>
        <v/>
      </c>
    </row>
    <row r="929" spans="1:4">
      <c r="A929" s="70" t="s">
        <v>835</v>
      </c>
      <c r="B929" s="67">
        <v>70</v>
      </c>
      <c r="C929" s="67">
        <v>70</v>
      </c>
      <c r="D929" s="69">
        <f t="shared" si="14"/>
        <v>100</v>
      </c>
    </row>
    <row r="930" spans="1:4">
      <c r="A930" s="70" t="s">
        <v>836</v>
      </c>
      <c r="B930" s="67">
        <f>SUM(B931:B934)</f>
        <v>0</v>
      </c>
      <c r="C930" s="67">
        <f>SUM(C931:C934)</f>
        <v>0</v>
      </c>
      <c r="D930" s="69" t="str">
        <f t="shared" si="14"/>
        <v/>
      </c>
    </row>
    <row r="931" spans="1:4">
      <c r="A931" s="70" t="s">
        <v>110</v>
      </c>
      <c r="B931" s="67">
        <v>0</v>
      </c>
      <c r="C931" s="67">
        <v>0</v>
      </c>
      <c r="D931" s="69" t="str">
        <f t="shared" si="14"/>
        <v/>
      </c>
    </row>
    <row r="932" spans="1:4">
      <c r="A932" s="70" t="s">
        <v>98</v>
      </c>
      <c r="B932" s="67">
        <v>0</v>
      </c>
      <c r="C932" s="67">
        <v>0</v>
      </c>
      <c r="D932" s="69" t="str">
        <f t="shared" si="14"/>
        <v/>
      </c>
    </row>
    <row r="933" spans="1:4">
      <c r="A933" s="70" t="s">
        <v>99</v>
      </c>
      <c r="B933" s="67">
        <v>0</v>
      </c>
      <c r="C933" s="67">
        <v>0</v>
      </c>
      <c r="D933" s="69" t="str">
        <f t="shared" si="14"/>
        <v/>
      </c>
    </row>
    <row r="934" spans="1:4">
      <c r="A934" s="70" t="s">
        <v>837</v>
      </c>
      <c r="B934" s="67">
        <v>0</v>
      </c>
      <c r="C934" s="67">
        <v>0</v>
      </c>
      <c r="D934" s="69" t="str">
        <f t="shared" si="14"/>
        <v/>
      </c>
    </row>
    <row r="935" spans="1:4">
      <c r="A935" s="70" t="s">
        <v>838</v>
      </c>
      <c r="B935" s="67">
        <f>SUM(B936:B948)</f>
        <v>4398.753843</v>
      </c>
      <c r="C935" s="67">
        <f>SUM(C936:C948)</f>
        <v>4398.753843</v>
      </c>
      <c r="D935" s="69">
        <f t="shared" si="14"/>
        <v>100</v>
      </c>
    </row>
    <row r="936" spans="1:4">
      <c r="A936" s="70" t="s">
        <v>110</v>
      </c>
      <c r="B936" s="67">
        <v>1550</v>
      </c>
      <c r="C936" s="67">
        <v>1550</v>
      </c>
      <c r="D936" s="69">
        <f t="shared" si="14"/>
        <v>100</v>
      </c>
    </row>
    <row r="937" spans="1:4">
      <c r="A937" s="70" t="s">
        <v>98</v>
      </c>
      <c r="B937" s="67">
        <v>2745.467243</v>
      </c>
      <c r="C937" s="67">
        <v>2745.467243</v>
      </c>
      <c r="D937" s="69">
        <f t="shared" si="14"/>
        <v>100</v>
      </c>
    </row>
    <row r="938" spans="1:4">
      <c r="A938" s="70" t="s">
        <v>99</v>
      </c>
      <c r="B938" s="67">
        <v>0</v>
      </c>
      <c r="C938" s="67">
        <v>0</v>
      </c>
      <c r="D938" s="69" t="str">
        <f t="shared" si="14"/>
        <v/>
      </c>
    </row>
    <row r="939" spans="1:4">
      <c r="A939" s="70" t="s">
        <v>839</v>
      </c>
      <c r="B939" s="67">
        <v>0</v>
      </c>
      <c r="C939" s="67">
        <v>0</v>
      </c>
      <c r="D939" s="69" t="str">
        <f t="shared" si="14"/>
        <v/>
      </c>
    </row>
    <row r="940" spans="1:4">
      <c r="A940" s="70" t="s">
        <v>840</v>
      </c>
      <c r="B940" s="67">
        <v>0</v>
      </c>
      <c r="C940" s="67">
        <v>0</v>
      </c>
      <c r="D940" s="69" t="str">
        <f t="shared" si="14"/>
        <v/>
      </c>
    </row>
    <row r="941" spans="1:4">
      <c r="A941" s="70" t="s">
        <v>841</v>
      </c>
      <c r="B941" s="67">
        <v>0</v>
      </c>
      <c r="C941" s="67">
        <v>0</v>
      </c>
      <c r="D941" s="69" t="str">
        <f t="shared" si="14"/>
        <v/>
      </c>
    </row>
    <row r="942" spans="1:4">
      <c r="A942" s="70" t="s">
        <v>842</v>
      </c>
      <c r="B942" s="67">
        <v>0</v>
      </c>
      <c r="C942" s="67">
        <v>0</v>
      </c>
      <c r="D942" s="69" t="str">
        <f t="shared" si="14"/>
        <v/>
      </c>
    </row>
    <row r="943" spans="1:4">
      <c r="A943" s="70" t="s">
        <v>843</v>
      </c>
      <c r="B943" s="67">
        <v>0</v>
      </c>
      <c r="C943" s="67">
        <v>0</v>
      </c>
      <c r="D943" s="69" t="str">
        <f t="shared" si="14"/>
        <v/>
      </c>
    </row>
    <row r="944" spans="1:4">
      <c r="A944" s="70" t="s">
        <v>844</v>
      </c>
      <c r="B944" s="67">
        <v>0</v>
      </c>
      <c r="C944" s="67">
        <v>0</v>
      </c>
      <c r="D944" s="69" t="str">
        <f t="shared" si="14"/>
        <v/>
      </c>
    </row>
    <row r="945" spans="1:4">
      <c r="A945" s="70" t="s">
        <v>845</v>
      </c>
      <c r="B945" s="67">
        <v>0</v>
      </c>
      <c r="C945" s="67">
        <v>0</v>
      </c>
      <c r="D945" s="69" t="str">
        <f t="shared" si="14"/>
        <v/>
      </c>
    </row>
    <row r="946" spans="1:4">
      <c r="A946" s="70" t="s">
        <v>790</v>
      </c>
      <c r="B946" s="67">
        <v>0</v>
      </c>
      <c r="C946" s="67">
        <v>0</v>
      </c>
      <c r="D946" s="69" t="str">
        <f t="shared" si="14"/>
        <v/>
      </c>
    </row>
    <row r="947" spans="1:4">
      <c r="A947" s="70" t="s">
        <v>846</v>
      </c>
      <c r="B947" s="67">
        <v>0</v>
      </c>
      <c r="C947" s="67">
        <v>0</v>
      </c>
      <c r="D947" s="69" t="str">
        <f t="shared" si="14"/>
        <v/>
      </c>
    </row>
    <row r="948" spans="1:4">
      <c r="A948" s="70" t="s">
        <v>847</v>
      </c>
      <c r="B948" s="67">
        <v>103.2866</v>
      </c>
      <c r="C948" s="67">
        <v>103.2866</v>
      </c>
      <c r="D948" s="69">
        <f t="shared" si="14"/>
        <v>100</v>
      </c>
    </row>
    <row r="949" spans="1:4">
      <c r="A949" s="70" t="s">
        <v>848</v>
      </c>
      <c r="B949" s="67">
        <f>SUM(B950:B957)</f>
        <v>1543</v>
      </c>
      <c r="C949" s="67">
        <f>SUM(C950:C957)</f>
        <v>1543</v>
      </c>
      <c r="D949" s="69">
        <f t="shared" si="14"/>
        <v>100</v>
      </c>
    </row>
    <row r="950" spans="1:4">
      <c r="A950" s="70" t="s">
        <v>110</v>
      </c>
      <c r="B950" s="67">
        <v>1157</v>
      </c>
      <c r="C950" s="67">
        <v>1157</v>
      </c>
      <c r="D950" s="69">
        <f t="shared" si="14"/>
        <v>100</v>
      </c>
    </row>
    <row r="951" spans="1:4">
      <c r="A951" s="70" t="s">
        <v>98</v>
      </c>
      <c r="B951" s="67">
        <v>0</v>
      </c>
      <c r="C951" s="67">
        <v>0</v>
      </c>
      <c r="D951" s="69" t="str">
        <f t="shared" si="14"/>
        <v/>
      </c>
    </row>
    <row r="952" spans="1:4">
      <c r="A952" s="70" t="s">
        <v>99</v>
      </c>
      <c r="B952" s="67">
        <v>0</v>
      </c>
      <c r="C952" s="67">
        <v>0</v>
      </c>
      <c r="D952" s="69" t="str">
        <f t="shared" si="14"/>
        <v/>
      </c>
    </row>
    <row r="953" spans="1:4">
      <c r="A953" s="70" t="s">
        <v>849</v>
      </c>
      <c r="B953" s="67">
        <v>0</v>
      </c>
      <c r="C953" s="67">
        <v>0</v>
      </c>
      <c r="D953" s="69" t="str">
        <f t="shared" si="14"/>
        <v/>
      </c>
    </row>
    <row r="954" spans="1:4">
      <c r="A954" s="70" t="s">
        <v>850</v>
      </c>
      <c r="B954" s="67">
        <v>17</v>
      </c>
      <c r="C954" s="67">
        <v>17</v>
      </c>
      <c r="D954" s="69">
        <f t="shared" si="14"/>
        <v>100</v>
      </c>
    </row>
    <row r="955" spans="1:4">
      <c r="A955" s="70" t="s">
        <v>851</v>
      </c>
      <c r="B955" s="67">
        <v>0</v>
      </c>
      <c r="C955" s="67">
        <v>0</v>
      </c>
      <c r="D955" s="69" t="str">
        <f t="shared" si="14"/>
        <v/>
      </c>
    </row>
    <row r="956" spans="1:4">
      <c r="A956" s="70" t="s">
        <v>852</v>
      </c>
      <c r="B956" s="67">
        <v>0</v>
      </c>
      <c r="C956" s="67">
        <v>0</v>
      </c>
      <c r="D956" s="69" t="str">
        <f t="shared" si="14"/>
        <v/>
      </c>
    </row>
    <row r="957" spans="1:4">
      <c r="A957" s="70" t="s">
        <v>853</v>
      </c>
      <c r="B957" s="67">
        <v>369</v>
      </c>
      <c r="C957" s="67">
        <v>369</v>
      </c>
      <c r="D957" s="69">
        <f t="shared" si="14"/>
        <v>100</v>
      </c>
    </row>
    <row r="958" spans="1:4">
      <c r="A958" s="70" t="s">
        <v>854</v>
      </c>
      <c r="B958" s="67">
        <f>SUM(B959:B964)</f>
        <v>939</v>
      </c>
      <c r="C958" s="67">
        <f>SUM(C959:C964)</f>
        <v>939</v>
      </c>
      <c r="D958" s="69">
        <f t="shared" si="14"/>
        <v>100</v>
      </c>
    </row>
    <row r="959" spans="1:4">
      <c r="A959" s="70" t="s">
        <v>110</v>
      </c>
      <c r="B959" s="67">
        <f>909-15</f>
        <v>894</v>
      </c>
      <c r="C959" s="67">
        <f>909-15</f>
        <v>894</v>
      </c>
      <c r="D959" s="69">
        <f t="shared" si="14"/>
        <v>100</v>
      </c>
    </row>
    <row r="960" spans="1:4">
      <c r="A960" s="70" t="s">
        <v>98</v>
      </c>
      <c r="B960" s="67">
        <v>45</v>
      </c>
      <c r="C960" s="67">
        <v>45</v>
      </c>
      <c r="D960" s="69">
        <f t="shared" si="14"/>
        <v>100</v>
      </c>
    </row>
    <row r="961" spans="1:4">
      <c r="A961" s="70" t="s">
        <v>99</v>
      </c>
      <c r="B961" s="67">
        <v>0</v>
      </c>
      <c r="C961" s="67">
        <v>0</v>
      </c>
      <c r="D961" s="69" t="str">
        <f t="shared" si="14"/>
        <v/>
      </c>
    </row>
    <row r="962" spans="1:4">
      <c r="A962" s="70" t="s">
        <v>855</v>
      </c>
      <c r="B962" s="67">
        <v>0</v>
      </c>
      <c r="C962" s="67">
        <v>0</v>
      </c>
      <c r="D962" s="69" t="str">
        <f t="shared" si="14"/>
        <v/>
      </c>
    </row>
    <row r="963" spans="1:4">
      <c r="A963" s="70" t="s">
        <v>856</v>
      </c>
      <c r="B963" s="67">
        <v>0</v>
      </c>
      <c r="C963" s="67">
        <v>0</v>
      </c>
      <c r="D963" s="69" t="str">
        <f t="shared" si="14"/>
        <v/>
      </c>
    </row>
    <row r="964" spans="1:4">
      <c r="A964" s="70" t="s">
        <v>857</v>
      </c>
      <c r="B964" s="67">
        <v>0</v>
      </c>
      <c r="C964" s="67">
        <v>0</v>
      </c>
      <c r="D964" s="69" t="str">
        <f t="shared" ref="D964:D1027" si="15">IFERROR(C964/B964*100,"")</f>
        <v/>
      </c>
    </row>
    <row r="965" spans="1:4">
      <c r="A965" s="70" t="s">
        <v>858</v>
      </c>
      <c r="B965" s="67">
        <f>SUM(B966:B971)</f>
        <v>39042.145</v>
      </c>
      <c r="C965" s="67">
        <f>SUM(C966:C971)</f>
        <v>39042.145</v>
      </c>
      <c r="D965" s="69">
        <f t="shared" si="15"/>
        <v>100</v>
      </c>
    </row>
    <row r="966" spans="1:4">
      <c r="A966" s="70" t="s">
        <v>110</v>
      </c>
      <c r="B966" s="67">
        <v>2035.716</v>
      </c>
      <c r="C966" s="67">
        <v>2035.716</v>
      </c>
      <c r="D966" s="69">
        <f t="shared" si="15"/>
        <v>100</v>
      </c>
    </row>
    <row r="967" spans="1:4">
      <c r="A967" s="70" t="s">
        <v>98</v>
      </c>
      <c r="B967" s="67">
        <v>0</v>
      </c>
      <c r="C967" s="67">
        <v>0</v>
      </c>
      <c r="D967" s="69" t="str">
        <f t="shared" si="15"/>
        <v/>
      </c>
    </row>
    <row r="968" spans="1:4">
      <c r="A968" s="70" t="s">
        <v>99</v>
      </c>
      <c r="B968" s="67">
        <v>0</v>
      </c>
      <c r="C968" s="67">
        <v>0</v>
      </c>
      <c r="D968" s="69" t="str">
        <f t="shared" si="15"/>
        <v/>
      </c>
    </row>
    <row r="969" spans="1:4">
      <c r="A969" s="70" t="s">
        <v>859</v>
      </c>
      <c r="B969" s="67"/>
      <c r="C969" s="67"/>
      <c r="D969" s="69" t="str">
        <f t="shared" si="15"/>
        <v/>
      </c>
    </row>
    <row r="970" spans="1:4">
      <c r="A970" s="70" t="s">
        <v>860</v>
      </c>
      <c r="B970" s="67"/>
      <c r="C970" s="67"/>
      <c r="D970" s="69" t="str">
        <f t="shared" si="15"/>
        <v/>
      </c>
    </row>
    <row r="971" spans="1:4">
      <c r="A971" s="70" t="s">
        <v>861</v>
      </c>
      <c r="B971" s="67">
        <v>37006.429</v>
      </c>
      <c r="C971" s="67">
        <v>37006.429</v>
      </c>
      <c r="D971" s="69">
        <f t="shared" si="15"/>
        <v>100</v>
      </c>
    </row>
    <row r="972" spans="1:4">
      <c r="A972" s="70" t="s">
        <v>862</v>
      </c>
      <c r="B972" s="67">
        <f>SUM(B973:B978)</f>
        <v>0</v>
      </c>
      <c r="C972" s="67">
        <f>SUM(C973:C978)</f>
        <v>0</v>
      </c>
      <c r="D972" s="69" t="str">
        <f t="shared" si="15"/>
        <v/>
      </c>
    </row>
    <row r="973" spans="1:4">
      <c r="A973" s="70" t="s">
        <v>863</v>
      </c>
      <c r="B973" s="67">
        <v>0</v>
      </c>
      <c r="C973" s="67">
        <v>0</v>
      </c>
      <c r="D973" s="69" t="str">
        <f t="shared" si="15"/>
        <v/>
      </c>
    </row>
    <row r="974" spans="1:4">
      <c r="A974" s="70" t="s">
        <v>864</v>
      </c>
      <c r="B974" s="67">
        <v>0</v>
      </c>
      <c r="C974" s="67">
        <v>0</v>
      </c>
      <c r="D974" s="69" t="str">
        <f t="shared" si="15"/>
        <v/>
      </c>
    </row>
    <row r="975" spans="1:4">
      <c r="A975" s="70" t="s">
        <v>865</v>
      </c>
      <c r="B975" s="67">
        <v>0</v>
      </c>
      <c r="C975" s="67">
        <v>0</v>
      </c>
      <c r="D975" s="69" t="str">
        <f t="shared" si="15"/>
        <v/>
      </c>
    </row>
    <row r="976" spans="1:4">
      <c r="A976" s="70" t="s">
        <v>866</v>
      </c>
      <c r="B976" s="67">
        <v>0</v>
      </c>
      <c r="C976" s="67">
        <v>0</v>
      </c>
      <c r="D976" s="69" t="str">
        <f t="shared" si="15"/>
        <v/>
      </c>
    </row>
    <row r="977" spans="1:4">
      <c r="A977" s="70" t="s">
        <v>867</v>
      </c>
      <c r="B977" s="67">
        <v>0</v>
      </c>
      <c r="C977" s="67">
        <v>0</v>
      </c>
      <c r="D977" s="69" t="str">
        <f t="shared" si="15"/>
        <v/>
      </c>
    </row>
    <row r="978" spans="1:4">
      <c r="A978" s="70" t="s">
        <v>868</v>
      </c>
      <c r="B978" s="67">
        <v>0</v>
      </c>
      <c r="C978" s="67">
        <v>0</v>
      </c>
      <c r="D978" s="69" t="str">
        <f t="shared" si="15"/>
        <v/>
      </c>
    </row>
    <row r="979" spans="1:4">
      <c r="A979" s="70" t="s">
        <v>869</v>
      </c>
      <c r="B979" s="67">
        <f>SUM(B980,B990,B997,B1003)</f>
        <v>13478.57416</v>
      </c>
      <c r="C979" s="67">
        <f>SUM(C980,C990,C997,C1003)</f>
        <v>13478.57416</v>
      </c>
      <c r="D979" s="69">
        <f t="shared" si="15"/>
        <v>100</v>
      </c>
    </row>
    <row r="980" spans="1:4">
      <c r="A980" s="70" t="s">
        <v>870</v>
      </c>
      <c r="B980" s="67">
        <f>SUM(B981:B989)</f>
        <v>5383.2123</v>
      </c>
      <c r="C980" s="67">
        <f>SUM(C981:C989)</f>
        <v>5383.2123</v>
      </c>
      <c r="D980" s="69">
        <f t="shared" si="15"/>
        <v>100</v>
      </c>
    </row>
    <row r="981" spans="1:4">
      <c r="A981" s="70" t="s">
        <v>110</v>
      </c>
      <c r="B981" s="67">
        <v>980</v>
      </c>
      <c r="C981" s="67">
        <v>980</v>
      </c>
      <c r="D981" s="69">
        <f t="shared" si="15"/>
        <v>100</v>
      </c>
    </row>
    <row r="982" spans="1:4">
      <c r="A982" s="70" t="s">
        <v>98</v>
      </c>
      <c r="B982" s="67">
        <v>182</v>
      </c>
      <c r="C982" s="67">
        <v>182</v>
      </c>
      <c r="D982" s="69">
        <f t="shared" si="15"/>
        <v>100</v>
      </c>
    </row>
    <row r="983" spans="1:4">
      <c r="A983" s="70" t="s">
        <v>99</v>
      </c>
      <c r="B983" s="67">
        <v>0</v>
      </c>
      <c r="C983" s="67">
        <v>0</v>
      </c>
      <c r="D983" s="69" t="str">
        <f t="shared" si="15"/>
        <v/>
      </c>
    </row>
    <row r="984" spans="1:4">
      <c r="A984" s="70" t="s">
        <v>871</v>
      </c>
      <c r="B984" s="67">
        <v>0</v>
      </c>
      <c r="C984" s="67">
        <v>0</v>
      </c>
      <c r="D984" s="69" t="str">
        <f t="shared" si="15"/>
        <v/>
      </c>
    </row>
    <row r="985" spans="1:4">
      <c r="A985" s="70" t="s">
        <v>872</v>
      </c>
      <c r="B985" s="67">
        <v>0</v>
      </c>
      <c r="C985" s="67">
        <v>0</v>
      </c>
      <c r="D985" s="69" t="str">
        <f t="shared" si="15"/>
        <v/>
      </c>
    </row>
    <row r="986" spans="1:4">
      <c r="A986" s="70" t="s">
        <v>873</v>
      </c>
      <c r="B986" s="67">
        <v>0</v>
      </c>
      <c r="C986" s="67">
        <v>0</v>
      </c>
      <c r="D986" s="69" t="str">
        <f t="shared" si="15"/>
        <v/>
      </c>
    </row>
    <row r="987" spans="1:4">
      <c r="A987" s="70" t="s">
        <v>874</v>
      </c>
      <c r="B987" s="67">
        <v>14.2123</v>
      </c>
      <c r="C987" s="67">
        <v>14.2123</v>
      </c>
      <c r="D987" s="69">
        <f t="shared" si="15"/>
        <v>100</v>
      </c>
    </row>
    <row r="988" spans="1:4">
      <c r="A988" s="70" t="s">
        <v>107</v>
      </c>
      <c r="B988" s="67">
        <v>0</v>
      </c>
      <c r="C988" s="67">
        <v>0</v>
      </c>
      <c r="D988" s="69" t="str">
        <f t="shared" si="15"/>
        <v/>
      </c>
    </row>
    <row r="989" spans="1:4">
      <c r="A989" s="70" t="s">
        <v>875</v>
      </c>
      <c r="B989" s="67">
        <v>4207</v>
      </c>
      <c r="C989" s="67">
        <v>4207</v>
      </c>
      <c r="D989" s="69">
        <f t="shared" si="15"/>
        <v>100</v>
      </c>
    </row>
    <row r="990" spans="1:4">
      <c r="A990" s="70" t="s">
        <v>876</v>
      </c>
      <c r="B990" s="67">
        <f>SUM(B991:B996)</f>
        <v>7370.36186</v>
      </c>
      <c r="C990" s="67">
        <f>SUM(C991:C996)</f>
        <v>7370.36186</v>
      </c>
      <c r="D990" s="69">
        <f t="shared" si="15"/>
        <v>100</v>
      </c>
    </row>
    <row r="991" spans="1:4">
      <c r="A991" s="70" t="s">
        <v>110</v>
      </c>
      <c r="B991" s="67">
        <v>597.36186</v>
      </c>
      <c r="C991" s="67">
        <v>597.36186</v>
      </c>
      <c r="D991" s="69">
        <f t="shared" si="15"/>
        <v>100</v>
      </c>
    </row>
    <row r="992" spans="1:4">
      <c r="A992" s="70" t="s">
        <v>98</v>
      </c>
      <c r="B992" s="67">
        <v>0</v>
      </c>
      <c r="C992" s="67">
        <v>0</v>
      </c>
      <c r="D992" s="69" t="str">
        <f t="shared" si="15"/>
        <v/>
      </c>
    </row>
    <row r="993" spans="1:4">
      <c r="A993" s="70" t="s">
        <v>99</v>
      </c>
      <c r="B993" s="67">
        <v>0</v>
      </c>
      <c r="C993" s="67">
        <v>0</v>
      </c>
      <c r="D993" s="69" t="str">
        <f t="shared" si="15"/>
        <v/>
      </c>
    </row>
    <row r="994" spans="1:4">
      <c r="A994" s="70" t="s">
        <v>877</v>
      </c>
      <c r="B994" s="67">
        <v>2300</v>
      </c>
      <c r="C994" s="67">
        <v>2300</v>
      </c>
      <c r="D994" s="69">
        <f t="shared" si="15"/>
        <v>100</v>
      </c>
    </row>
    <row r="995" spans="1:4">
      <c r="A995" s="70" t="s">
        <v>878</v>
      </c>
      <c r="B995" s="67">
        <v>0</v>
      </c>
      <c r="C995" s="67">
        <v>0</v>
      </c>
      <c r="D995" s="69" t="str">
        <f t="shared" si="15"/>
        <v/>
      </c>
    </row>
    <row r="996" spans="1:4">
      <c r="A996" s="70" t="s">
        <v>879</v>
      </c>
      <c r="B996" s="67">
        <v>4473</v>
      </c>
      <c r="C996" s="67">
        <v>4473</v>
      </c>
      <c r="D996" s="69">
        <f t="shared" si="15"/>
        <v>100</v>
      </c>
    </row>
    <row r="997" spans="1:4">
      <c r="A997" s="70" t="s">
        <v>880</v>
      </c>
      <c r="B997" s="67">
        <f>SUM(B998:B1002)</f>
        <v>725</v>
      </c>
      <c r="C997" s="67">
        <f>SUM(C998:C1002)</f>
        <v>725</v>
      </c>
      <c r="D997" s="69">
        <f t="shared" si="15"/>
        <v>100</v>
      </c>
    </row>
    <row r="998" spans="1:4">
      <c r="A998" s="70" t="s">
        <v>110</v>
      </c>
      <c r="B998" s="67">
        <v>0</v>
      </c>
      <c r="C998" s="67">
        <v>0</v>
      </c>
      <c r="D998" s="69" t="str">
        <f t="shared" si="15"/>
        <v/>
      </c>
    </row>
    <row r="999" spans="1:4">
      <c r="A999" s="70" t="s">
        <v>98</v>
      </c>
      <c r="B999" s="67">
        <v>0</v>
      </c>
      <c r="C999" s="67">
        <v>0</v>
      </c>
      <c r="D999" s="69" t="str">
        <f t="shared" si="15"/>
        <v/>
      </c>
    </row>
    <row r="1000" spans="1:4">
      <c r="A1000" s="70" t="s">
        <v>99</v>
      </c>
      <c r="B1000" s="67">
        <v>0</v>
      </c>
      <c r="C1000" s="67">
        <v>0</v>
      </c>
      <c r="D1000" s="69" t="str">
        <f t="shared" si="15"/>
        <v/>
      </c>
    </row>
    <row r="1001" spans="1:4">
      <c r="A1001" s="70" t="s">
        <v>881</v>
      </c>
      <c r="B1001" s="67">
        <v>0</v>
      </c>
      <c r="C1001" s="67">
        <v>0</v>
      </c>
      <c r="D1001" s="69" t="str">
        <f t="shared" si="15"/>
        <v/>
      </c>
    </row>
    <row r="1002" spans="1:4">
      <c r="A1002" s="70" t="s">
        <v>882</v>
      </c>
      <c r="B1002" s="67">
        <v>725</v>
      </c>
      <c r="C1002" s="67">
        <v>725</v>
      </c>
      <c r="D1002" s="69">
        <f t="shared" si="15"/>
        <v>100</v>
      </c>
    </row>
    <row r="1003" spans="1:4">
      <c r="A1003" s="70" t="s">
        <v>883</v>
      </c>
      <c r="B1003" s="67">
        <f>SUM(B1004:B1005)</f>
        <v>0</v>
      </c>
      <c r="C1003" s="67">
        <f>SUM(C1004:C1005)</f>
        <v>0</v>
      </c>
      <c r="D1003" s="69" t="str">
        <f t="shared" si="15"/>
        <v/>
      </c>
    </row>
    <row r="1004" spans="1:4">
      <c r="A1004" s="70" t="s">
        <v>884</v>
      </c>
      <c r="B1004" s="67">
        <v>0</v>
      </c>
      <c r="C1004" s="67">
        <v>0</v>
      </c>
      <c r="D1004" s="69" t="str">
        <f t="shared" si="15"/>
        <v/>
      </c>
    </row>
    <row r="1005" spans="1:4">
      <c r="A1005" s="70" t="s">
        <v>885</v>
      </c>
      <c r="B1005" s="67">
        <v>0</v>
      </c>
      <c r="C1005" s="67">
        <v>0</v>
      </c>
      <c r="D1005" s="69" t="str">
        <f t="shared" si="15"/>
        <v/>
      </c>
    </row>
    <row r="1006" spans="1:4">
      <c r="A1006" s="70" t="s">
        <v>886</v>
      </c>
      <c r="B1006" s="67">
        <f>SUM(B1007,B1014,B1024,B1030,B1035)</f>
        <v>2944.95</v>
      </c>
      <c r="C1006" s="67">
        <f>SUM(C1007,C1014,C1024,C1030,C1035)</f>
        <v>2944.95</v>
      </c>
      <c r="D1006" s="69">
        <f t="shared" si="15"/>
        <v>100</v>
      </c>
    </row>
    <row r="1007" spans="1:4">
      <c r="A1007" s="70" t="s">
        <v>887</v>
      </c>
      <c r="B1007" s="67">
        <v>70</v>
      </c>
      <c r="C1007" s="67">
        <v>70</v>
      </c>
      <c r="D1007" s="69">
        <f t="shared" si="15"/>
        <v>100</v>
      </c>
    </row>
    <row r="1008" spans="1:4">
      <c r="A1008" s="70" t="s">
        <v>110</v>
      </c>
      <c r="B1008" s="67">
        <v>0</v>
      </c>
      <c r="C1008" s="67">
        <v>0</v>
      </c>
      <c r="D1008" s="69" t="str">
        <f t="shared" si="15"/>
        <v/>
      </c>
    </row>
    <row r="1009" spans="1:4">
      <c r="A1009" s="70" t="s">
        <v>98</v>
      </c>
      <c r="B1009" s="67">
        <v>0</v>
      </c>
      <c r="C1009" s="67">
        <v>0</v>
      </c>
      <c r="D1009" s="69" t="str">
        <f t="shared" si="15"/>
        <v/>
      </c>
    </row>
    <row r="1010" spans="1:4">
      <c r="A1010" s="70" t="s">
        <v>99</v>
      </c>
      <c r="B1010" s="67">
        <v>0</v>
      </c>
      <c r="C1010" s="67">
        <v>0</v>
      </c>
      <c r="D1010" s="69" t="str">
        <f t="shared" si="15"/>
        <v/>
      </c>
    </row>
    <row r="1011" spans="1:4">
      <c r="A1011" s="70" t="s">
        <v>888</v>
      </c>
      <c r="B1011" s="67">
        <v>0</v>
      </c>
      <c r="C1011" s="67">
        <v>0</v>
      </c>
      <c r="D1011" s="69" t="str">
        <f t="shared" si="15"/>
        <v/>
      </c>
    </row>
    <row r="1012" spans="1:4">
      <c r="A1012" s="70" t="s">
        <v>107</v>
      </c>
      <c r="B1012" s="67">
        <v>0</v>
      </c>
      <c r="C1012" s="67">
        <v>0</v>
      </c>
      <c r="D1012" s="69" t="str">
        <f t="shared" si="15"/>
        <v/>
      </c>
    </row>
    <row r="1013" spans="1:4">
      <c r="A1013" s="70" t="s">
        <v>889</v>
      </c>
      <c r="B1013" s="67">
        <v>70</v>
      </c>
      <c r="C1013" s="67">
        <v>70</v>
      </c>
      <c r="D1013" s="69">
        <f t="shared" si="15"/>
        <v>100</v>
      </c>
    </row>
    <row r="1014" spans="1:4">
      <c r="A1014" s="70" t="s">
        <v>890</v>
      </c>
      <c r="B1014" s="67">
        <f>SUM(B1015:B1023)</f>
        <v>80</v>
      </c>
      <c r="C1014" s="67">
        <f>SUM(C1015:C1023)</f>
        <v>80</v>
      </c>
      <c r="D1014" s="69">
        <f t="shared" si="15"/>
        <v>100</v>
      </c>
    </row>
    <row r="1015" spans="1:4">
      <c r="A1015" s="70" t="s">
        <v>891</v>
      </c>
      <c r="B1015" s="67">
        <v>0</v>
      </c>
      <c r="C1015" s="67">
        <v>0</v>
      </c>
      <c r="D1015" s="69" t="str">
        <f t="shared" si="15"/>
        <v/>
      </c>
    </row>
    <row r="1016" spans="1:4">
      <c r="A1016" s="70" t="s">
        <v>892</v>
      </c>
      <c r="B1016" s="67">
        <v>0</v>
      </c>
      <c r="C1016" s="67">
        <v>0</v>
      </c>
      <c r="D1016" s="69" t="str">
        <f t="shared" si="15"/>
        <v/>
      </c>
    </row>
    <row r="1017" spans="1:4">
      <c r="A1017" s="70" t="s">
        <v>893</v>
      </c>
      <c r="B1017" s="67">
        <v>0</v>
      </c>
      <c r="C1017" s="67">
        <v>0</v>
      </c>
      <c r="D1017" s="69" t="str">
        <f t="shared" si="15"/>
        <v/>
      </c>
    </row>
    <row r="1018" spans="1:4">
      <c r="A1018" s="70" t="s">
        <v>894</v>
      </c>
      <c r="B1018" s="67">
        <v>0</v>
      </c>
      <c r="C1018" s="67">
        <v>0</v>
      </c>
      <c r="D1018" s="69" t="str">
        <f t="shared" si="15"/>
        <v/>
      </c>
    </row>
    <row r="1019" spans="1:4">
      <c r="A1019" s="70" t="s">
        <v>895</v>
      </c>
      <c r="B1019" s="67">
        <v>0</v>
      </c>
      <c r="C1019" s="67">
        <v>0</v>
      </c>
      <c r="D1019" s="69" t="str">
        <f t="shared" si="15"/>
        <v/>
      </c>
    </row>
    <row r="1020" spans="1:4">
      <c r="A1020" s="70" t="s">
        <v>896</v>
      </c>
      <c r="B1020" s="67">
        <v>0</v>
      </c>
      <c r="C1020" s="67">
        <v>0</v>
      </c>
      <c r="D1020" s="69" t="str">
        <f t="shared" si="15"/>
        <v/>
      </c>
    </row>
    <row r="1021" spans="1:4">
      <c r="A1021" s="70" t="s">
        <v>897</v>
      </c>
      <c r="B1021" s="67">
        <v>0</v>
      </c>
      <c r="C1021" s="67">
        <v>0</v>
      </c>
      <c r="D1021" s="69" t="str">
        <f t="shared" si="15"/>
        <v/>
      </c>
    </row>
    <row r="1022" spans="1:4">
      <c r="A1022" s="70" t="s">
        <v>898</v>
      </c>
      <c r="B1022" s="67">
        <v>0</v>
      </c>
      <c r="C1022" s="67">
        <v>0</v>
      </c>
      <c r="D1022" s="69" t="str">
        <f t="shared" si="15"/>
        <v/>
      </c>
    </row>
    <row r="1023" spans="1:4">
      <c r="A1023" s="70" t="s">
        <v>899</v>
      </c>
      <c r="B1023" s="67">
        <v>80</v>
      </c>
      <c r="C1023" s="67">
        <v>80</v>
      </c>
      <c r="D1023" s="69">
        <f t="shared" si="15"/>
        <v>100</v>
      </c>
    </row>
    <row r="1024" spans="1:4">
      <c r="A1024" s="70" t="s">
        <v>900</v>
      </c>
      <c r="B1024" s="67">
        <f>SUM(B1025:B1029)</f>
        <v>2730.95</v>
      </c>
      <c r="C1024" s="67">
        <f>SUM(C1025:C1029)</f>
        <v>2730.95</v>
      </c>
      <c r="D1024" s="69">
        <f t="shared" si="15"/>
        <v>100</v>
      </c>
    </row>
    <row r="1025" spans="1:4">
      <c r="A1025" s="70" t="s">
        <v>901</v>
      </c>
      <c r="B1025" s="67">
        <v>0</v>
      </c>
      <c r="C1025" s="67">
        <v>0</v>
      </c>
      <c r="D1025" s="69" t="str">
        <f t="shared" si="15"/>
        <v/>
      </c>
    </row>
    <row r="1026" spans="1:4">
      <c r="A1026" s="70" t="s">
        <v>902</v>
      </c>
      <c r="B1026" s="67">
        <v>0</v>
      </c>
      <c r="C1026" s="67">
        <v>0</v>
      </c>
      <c r="D1026" s="69" t="str">
        <f t="shared" si="15"/>
        <v/>
      </c>
    </row>
    <row r="1027" spans="1:4">
      <c r="A1027" s="70" t="s">
        <v>903</v>
      </c>
      <c r="B1027" s="67">
        <v>0</v>
      </c>
      <c r="C1027" s="67">
        <v>0</v>
      </c>
      <c r="D1027" s="69" t="str">
        <f t="shared" si="15"/>
        <v/>
      </c>
    </row>
    <row r="1028" spans="1:4">
      <c r="A1028" s="70" t="s">
        <v>904</v>
      </c>
      <c r="B1028" s="67">
        <v>0</v>
      </c>
      <c r="C1028" s="67">
        <v>0</v>
      </c>
      <c r="D1028" s="69" t="str">
        <f t="shared" ref="D1028:D1091" si="16">IFERROR(C1028/B1028*100,"")</f>
        <v/>
      </c>
    </row>
    <row r="1029" spans="1:4">
      <c r="A1029" s="70" t="s">
        <v>905</v>
      </c>
      <c r="B1029" s="67">
        <v>2730.95</v>
      </c>
      <c r="C1029" s="67">
        <v>2730.95</v>
      </c>
      <c r="D1029" s="69">
        <f t="shared" si="16"/>
        <v>100</v>
      </c>
    </row>
    <row r="1030" spans="1:4">
      <c r="A1030" s="70" t="s">
        <v>906</v>
      </c>
      <c r="B1030" s="67">
        <f>SUM(B1031:B1034)</f>
        <v>0</v>
      </c>
      <c r="C1030" s="67">
        <f>SUM(C1031:C1034)</f>
        <v>0</v>
      </c>
      <c r="D1030" s="69" t="str">
        <f t="shared" si="16"/>
        <v/>
      </c>
    </row>
    <row r="1031" spans="1:4">
      <c r="A1031" s="70" t="s">
        <v>907</v>
      </c>
      <c r="B1031" s="67">
        <v>0</v>
      </c>
      <c r="C1031" s="67">
        <v>0</v>
      </c>
      <c r="D1031" s="69" t="str">
        <f t="shared" si="16"/>
        <v/>
      </c>
    </row>
    <row r="1032" spans="1:4">
      <c r="A1032" s="70" t="s">
        <v>908</v>
      </c>
      <c r="B1032" s="67">
        <v>0</v>
      </c>
      <c r="C1032" s="67">
        <v>0</v>
      </c>
      <c r="D1032" s="69" t="str">
        <f t="shared" si="16"/>
        <v/>
      </c>
    </row>
    <row r="1033" spans="1:4">
      <c r="A1033" s="70" t="s">
        <v>909</v>
      </c>
      <c r="B1033" s="67">
        <v>0</v>
      </c>
      <c r="C1033" s="67">
        <v>0</v>
      </c>
      <c r="D1033" s="69" t="str">
        <f t="shared" si="16"/>
        <v/>
      </c>
    </row>
    <row r="1034" spans="1:4">
      <c r="A1034" s="70" t="s">
        <v>910</v>
      </c>
      <c r="B1034" s="67">
        <v>0</v>
      </c>
      <c r="C1034" s="67">
        <v>0</v>
      </c>
      <c r="D1034" s="69" t="str">
        <f t="shared" si="16"/>
        <v/>
      </c>
    </row>
    <row r="1035" spans="1:4">
      <c r="A1035" s="70" t="s">
        <v>911</v>
      </c>
      <c r="B1035" s="67">
        <f>SUM(B1036)</f>
        <v>64</v>
      </c>
      <c r="C1035" s="67">
        <f>SUM(C1036)</f>
        <v>64</v>
      </c>
      <c r="D1035" s="69">
        <f t="shared" si="16"/>
        <v>100</v>
      </c>
    </row>
    <row r="1036" spans="1:4">
      <c r="A1036" s="70" t="s">
        <v>912</v>
      </c>
      <c r="B1036" s="67">
        <v>64</v>
      </c>
      <c r="C1036" s="67">
        <v>64</v>
      </c>
      <c r="D1036" s="69">
        <f t="shared" si="16"/>
        <v>100</v>
      </c>
    </row>
    <row r="1037" spans="1:4">
      <c r="A1037" s="70" t="s">
        <v>913</v>
      </c>
      <c r="B1037" s="67">
        <f>SUM(B1038:B1046)</f>
        <v>2202.8</v>
      </c>
      <c r="C1037" s="67">
        <f>SUM(C1038:C1046)</f>
        <v>2202.8</v>
      </c>
      <c r="D1037" s="69">
        <f t="shared" si="16"/>
        <v>100</v>
      </c>
    </row>
    <row r="1038" spans="1:4">
      <c r="A1038" s="70" t="s">
        <v>914</v>
      </c>
      <c r="B1038" s="67">
        <v>2202.8</v>
      </c>
      <c r="C1038" s="67">
        <v>2202.8</v>
      </c>
      <c r="D1038" s="69">
        <f t="shared" si="16"/>
        <v>100</v>
      </c>
    </row>
    <row r="1039" spans="1:4">
      <c r="A1039" s="70" t="s">
        <v>915</v>
      </c>
      <c r="B1039" s="67">
        <v>0</v>
      </c>
      <c r="C1039" s="67">
        <v>0</v>
      </c>
      <c r="D1039" s="69" t="str">
        <f t="shared" si="16"/>
        <v/>
      </c>
    </row>
    <row r="1040" spans="1:4">
      <c r="A1040" s="70" t="s">
        <v>916</v>
      </c>
      <c r="B1040" s="67">
        <v>0</v>
      </c>
      <c r="C1040" s="67">
        <v>0</v>
      </c>
      <c r="D1040" s="69" t="str">
        <f t="shared" si="16"/>
        <v/>
      </c>
    </row>
    <row r="1041" spans="1:4">
      <c r="A1041" s="70" t="s">
        <v>917</v>
      </c>
      <c r="B1041" s="67">
        <v>0</v>
      </c>
      <c r="C1041" s="67">
        <v>0</v>
      </c>
      <c r="D1041" s="69" t="str">
        <f t="shared" si="16"/>
        <v/>
      </c>
    </row>
    <row r="1042" spans="1:4">
      <c r="A1042" s="70" t="s">
        <v>918</v>
      </c>
      <c r="B1042" s="67">
        <v>0</v>
      </c>
      <c r="C1042" s="67">
        <v>0</v>
      </c>
      <c r="D1042" s="69" t="str">
        <f t="shared" si="16"/>
        <v/>
      </c>
    </row>
    <row r="1043" spans="1:4">
      <c r="A1043" s="70" t="s">
        <v>642</v>
      </c>
      <c r="B1043" s="67">
        <v>0</v>
      </c>
      <c r="C1043" s="67">
        <v>0</v>
      </c>
      <c r="D1043" s="69" t="str">
        <f t="shared" si="16"/>
        <v/>
      </c>
    </row>
    <row r="1044" spans="1:4">
      <c r="A1044" s="70" t="s">
        <v>919</v>
      </c>
      <c r="B1044" s="67">
        <v>0</v>
      </c>
      <c r="C1044" s="67">
        <v>0</v>
      </c>
      <c r="D1044" s="69" t="str">
        <f t="shared" si="16"/>
        <v/>
      </c>
    </row>
    <row r="1045" spans="1:4">
      <c r="A1045" s="70" t="s">
        <v>920</v>
      </c>
      <c r="B1045" s="67">
        <v>0</v>
      </c>
      <c r="C1045" s="67">
        <v>0</v>
      </c>
      <c r="D1045" s="69" t="str">
        <f t="shared" si="16"/>
        <v/>
      </c>
    </row>
    <row r="1046" spans="1:4">
      <c r="A1046" s="70" t="s">
        <v>921</v>
      </c>
      <c r="B1046" s="67">
        <v>0</v>
      </c>
      <c r="C1046" s="67">
        <v>0</v>
      </c>
      <c r="D1046" s="69" t="str">
        <f t="shared" si="16"/>
        <v/>
      </c>
    </row>
    <row r="1047" spans="1:4">
      <c r="A1047" s="70" t="s">
        <v>922</v>
      </c>
      <c r="B1047" s="67">
        <f>SUM(B1048,B1069,B1090,B1099,B1112,B1127)</f>
        <v>9661.526632</v>
      </c>
      <c r="C1047" s="67">
        <f>SUM(C1048,C1069,C1090,C1099,C1112,C1127)</f>
        <v>9661.526632</v>
      </c>
      <c r="D1047" s="69">
        <f t="shared" si="16"/>
        <v>100</v>
      </c>
    </row>
    <row r="1048" spans="1:4">
      <c r="A1048" s="70" t="s">
        <v>923</v>
      </c>
      <c r="B1048" s="67">
        <f>SUM(B1049:B1068)</f>
        <v>8609.526632</v>
      </c>
      <c r="C1048" s="67">
        <f>SUM(C1049:C1068)</f>
        <v>8609.526632</v>
      </c>
      <c r="D1048" s="69">
        <f t="shared" si="16"/>
        <v>100</v>
      </c>
    </row>
    <row r="1049" spans="1:4">
      <c r="A1049" s="70" t="s">
        <v>110</v>
      </c>
      <c r="B1049" s="67">
        <v>1360.66424</v>
      </c>
      <c r="C1049" s="67">
        <v>1360.66424</v>
      </c>
      <c r="D1049" s="69">
        <f t="shared" si="16"/>
        <v>100</v>
      </c>
    </row>
    <row r="1050" spans="1:4">
      <c r="A1050" s="70" t="s">
        <v>98</v>
      </c>
      <c r="B1050" s="67">
        <v>380</v>
      </c>
      <c r="C1050" s="67">
        <v>380</v>
      </c>
      <c r="D1050" s="69">
        <f t="shared" si="16"/>
        <v>100</v>
      </c>
    </row>
    <row r="1051" spans="1:4">
      <c r="A1051" s="70" t="s">
        <v>99</v>
      </c>
      <c r="B1051" s="67">
        <v>96.45266</v>
      </c>
      <c r="C1051" s="67">
        <v>96.45266</v>
      </c>
      <c r="D1051" s="69">
        <f t="shared" si="16"/>
        <v>100</v>
      </c>
    </row>
    <row r="1052" spans="1:4">
      <c r="A1052" s="70" t="s">
        <v>924</v>
      </c>
      <c r="B1052" s="67">
        <v>71</v>
      </c>
      <c r="C1052" s="67">
        <v>71</v>
      </c>
      <c r="D1052" s="69">
        <f t="shared" si="16"/>
        <v>100</v>
      </c>
    </row>
    <row r="1053" spans="1:4">
      <c r="A1053" s="70" t="s">
        <v>925</v>
      </c>
      <c r="B1053" s="67">
        <v>36</v>
      </c>
      <c r="C1053" s="67">
        <v>36</v>
      </c>
      <c r="D1053" s="69">
        <f t="shared" si="16"/>
        <v>100</v>
      </c>
    </row>
    <row r="1054" spans="1:4">
      <c r="A1054" s="70" t="s">
        <v>926</v>
      </c>
      <c r="B1054" s="67">
        <v>1452</v>
      </c>
      <c r="C1054" s="67">
        <v>1452</v>
      </c>
      <c r="D1054" s="69">
        <f t="shared" si="16"/>
        <v>100</v>
      </c>
    </row>
    <row r="1055" spans="1:4">
      <c r="A1055" s="70" t="s">
        <v>927</v>
      </c>
      <c r="B1055" s="67">
        <v>291.060996</v>
      </c>
      <c r="C1055" s="67">
        <v>291.060996</v>
      </c>
      <c r="D1055" s="69">
        <f t="shared" si="16"/>
        <v>100</v>
      </c>
    </row>
    <row r="1056" spans="1:4">
      <c r="A1056" s="70" t="s">
        <v>928</v>
      </c>
      <c r="B1056" s="67">
        <v>0</v>
      </c>
      <c r="C1056" s="67">
        <v>0</v>
      </c>
      <c r="D1056" s="69" t="str">
        <f t="shared" si="16"/>
        <v/>
      </c>
    </row>
    <row r="1057" spans="1:4">
      <c r="A1057" s="70" t="s">
        <v>929</v>
      </c>
      <c r="B1057" s="67">
        <v>0</v>
      </c>
      <c r="C1057" s="67">
        <v>0</v>
      </c>
      <c r="D1057" s="69" t="str">
        <f t="shared" si="16"/>
        <v/>
      </c>
    </row>
    <row r="1058" spans="1:4">
      <c r="A1058" s="70" t="s">
        <v>930</v>
      </c>
      <c r="B1058" s="67">
        <v>1838.1919</v>
      </c>
      <c r="C1058" s="67">
        <v>1838.1919</v>
      </c>
      <c r="D1058" s="69">
        <f t="shared" si="16"/>
        <v>100</v>
      </c>
    </row>
    <row r="1059" spans="1:4">
      <c r="A1059" s="70" t="s">
        <v>931</v>
      </c>
      <c r="B1059" s="67">
        <v>500</v>
      </c>
      <c r="C1059" s="67">
        <v>500</v>
      </c>
      <c r="D1059" s="69">
        <f t="shared" si="16"/>
        <v>100</v>
      </c>
    </row>
    <row r="1060" spans="1:4">
      <c r="A1060" s="70" t="s">
        <v>932</v>
      </c>
      <c r="B1060" s="67">
        <v>167.156836</v>
      </c>
      <c r="C1060" s="67">
        <v>167.156836</v>
      </c>
      <c r="D1060" s="69">
        <f t="shared" si="16"/>
        <v>100</v>
      </c>
    </row>
    <row r="1061" spans="1:4">
      <c r="A1061" s="70" t="s">
        <v>933</v>
      </c>
      <c r="B1061" s="67">
        <v>240</v>
      </c>
      <c r="C1061" s="67">
        <v>240</v>
      </c>
      <c r="D1061" s="69">
        <f t="shared" si="16"/>
        <v>100</v>
      </c>
    </row>
    <row r="1062" spans="1:4">
      <c r="A1062" s="70" t="s">
        <v>934</v>
      </c>
      <c r="B1062" s="67">
        <v>0</v>
      </c>
      <c r="C1062" s="67">
        <v>0</v>
      </c>
      <c r="D1062" s="69" t="str">
        <f t="shared" si="16"/>
        <v/>
      </c>
    </row>
    <row r="1063" spans="1:4">
      <c r="A1063" s="70" t="s">
        <v>935</v>
      </c>
      <c r="B1063" s="67">
        <v>0</v>
      </c>
      <c r="C1063" s="67">
        <v>0</v>
      </c>
      <c r="D1063" s="69" t="str">
        <f t="shared" si="16"/>
        <v/>
      </c>
    </row>
    <row r="1064" spans="1:4">
      <c r="A1064" s="70" t="s">
        <v>936</v>
      </c>
      <c r="B1064" s="67">
        <v>0</v>
      </c>
      <c r="C1064" s="67">
        <v>0</v>
      </c>
      <c r="D1064" s="69" t="str">
        <f t="shared" si="16"/>
        <v/>
      </c>
    </row>
    <row r="1065" spans="1:4">
      <c r="A1065" s="70" t="s">
        <v>937</v>
      </c>
      <c r="B1065" s="67">
        <v>0</v>
      </c>
      <c r="C1065" s="67">
        <v>0</v>
      </c>
      <c r="D1065" s="69" t="str">
        <f t="shared" si="16"/>
        <v/>
      </c>
    </row>
    <row r="1066" spans="1:4">
      <c r="A1066" s="70" t="s">
        <v>938</v>
      </c>
      <c r="B1066" s="67">
        <v>0</v>
      </c>
      <c r="C1066" s="67">
        <v>0</v>
      </c>
      <c r="D1066" s="69" t="str">
        <f t="shared" si="16"/>
        <v/>
      </c>
    </row>
    <row r="1067" spans="1:4">
      <c r="A1067" s="70" t="s">
        <v>107</v>
      </c>
      <c r="B1067" s="67">
        <v>718</v>
      </c>
      <c r="C1067" s="67">
        <v>718</v>
      </c>
      <c r="D1067" s="69">
        <f t="shared" si="16"/>
        <v>100</v>
      </c>
    </row>
    <row r="1068" spans="1:4">
      <c r="A1068" s="70" t="s">
        <v>939</v>
      </c>
      <c r="B1068" s="67">
        <v>1459</v>
      </c>
      <c r="C1068" s="67">
        <v>1459</v>
      </c>
      <c r="D1068" s="69">
        <f t="shared" si="16"/>
        <v>100</v>
      </c>
    </row>
    <row r="1069" spans="1:4">
      <c r="A1069" s="70" t="s">
        <v>940</v>
      </c>
      <c r="B1069" s="67">
        <f>SUM(B1070:B1089)</f>
        <v>0</v>
      </c>
      <c r="C1069" s="67">
        <f>SUM(C1070:C1089)</f>
        <v>0</v>
      </c>
      <c r="D1069" s="69" t="str">
        <f t="shared" si="16"/>
        <v/>
      </c>
    </row>
    <row r="1070" spans="1:4">
      <c r="A1070" s="70" t="s">
        <v>110</v>
      </c>
      <c r="B1070" s="67">
        <v>0</v>
      </c>
      <c r="C1070" s="67">
        <v>0</v>
      </c>
      <c r="D1070" s="69" t="str">
        <f t="shared" si="16"/>
        <v/>
      </c>
    </row>
    <row r="1071" spans="1:4">
      <c r="A1071" s="70" t="s">
        <v>98</v>
      </c>
      <c r="B1071" s="67">
        <v>0</v>
      </c>
      <c r="C1071" s="67">
        <v>0</v>
      </c>
      <c r="D1071" s="69" t="str">
        <f t="shared" si="16"/>
        <v/>
      </c>
    </row>
    <row r="1072" spans="1:4">
      <c r="A1072" s="70" t="s">
        <v>99</v>
      </c>
      <c r="B1072" s="67">
        <v>0</v>
      </c>
      <c r="C1072" s="67">
        <v>0</v>
      </c>
      <c r="D1072" s="69" t="str">
        <f t="shared" si="16"/>
        <v/>
      </c>
    </row>
    <row r="1073" spans="1:4">
      <c r="A1073" s="70" t="s">
        <v>941</v>
      </c>
      <c r="B1073" s="67">
        <v>0</v>
      </c>
      <c r="C1073" s="67">
        <v>0</v>
      </c>
      <c r="D1073" s="69" t="str">
        <f t="shared" si="16"/>
        <v/>
      </c>
    </row>
    <row r="1074" spans="1:4">
      <c r="A1074" s="70" t="s">
        <v>942</v>
      </c>
      <c r="B1074" s="67">
        <v>0</v>
      </c>
      <c r="C1074" s="67">
        <v>0</v>
      </c>
      <c r="D1074" s="69" t="str">
        <f t="shared" si="16"/>
        <v/>
      </c>
    </row>
    <row r="1075" spans="1:4">
      <c r="A1075" s="70" t="s">
        <v>943</v>
      </c>
      <c r="B1075" s="67">
        <v>0</v>
      </c>
      <c r="C1075" s="67">
        <v>0</v>
      </c>
      <c r="D1075" s="69" t="str">
        <f t="shared" si="16"/>
        <v/>
      </c>
    </row>
    <row r="1076" spans="1:4">
      <c r="A1076" s="70" t="s">
        <v>944</v>
      </c>
      <c r="B1076" s="67">
        <v>0</v>
      </c>
      <c r="C1076" s="67">
        <v>0</v>
      </c>
      <c r="D1076" s="69" t="str">
        <f t="shared" si="16"/>
        <v/>
      </c>
    </row>
    <row r="1077" spans="1:4">
      <c r="A1077" s="70" t="s">
        <v>945</v>
      </c>
      <c r="B1077" s="67">
        <v>0</v>
      </c>
      <c r="C1077" s="67">
        <v>0</v>
      </c>
      <c r="D1077" s="69" t="str">
        <f t="shared" si="16"/>
        <v/>
      </c>
    </row>
    <row r="1078" spans="1:4">
      <c r="A1078" s="70" t="s">
        <v>946</v>
      </c>
      <c r="B1078" s="67">
        <v>0</v>
      </c>
      <c r="C1078" s="67">
        <v>0</v>
      </c>
      <c r="D1078" s="69" t="str">
        <f t="shared" si="16"/>
        <v/>
      </c>
    </row>
    <row r="1079" spans="1:4">
      <c r="A1079" s="70" t="s">
        <v>947</v>
      </c>
      <c r="B1079" s="67">
        <v>0</v>
      </c>
      <c r="C1079" s="67">
        <v>0</v>
      </c>
      <c r="D1079" s="69" t="str">
        <f t="shared" si="16"/>
        <v/>
      </c>
    </row>
    <row r="1080" spans="1:4">
      <c r="A1080" s="70" t="s">
        <v>948</v>
      </c>
      <c r="B1080" s="67">
        <v>0</v>
      </c>
      <c r="C1080" s="67">
        <v>0</v>
      </c>
      <c r="D1080" s="69" t="str">
        <f t="shared" si="16"/>
        <v/>
      </c>
    </row>
    <row r="1081" spans="1:4">
      <c r="A1081" s="70" t="s">
        <v>949</v>
      </c>
      <c r="B1081" s="67">
        <v>0</v>
      </c>
      <c r="C1081" s="67">
        <v>0</v>
      </c>
      <c r="D1081" s="69" t="str">
        <f t="shared" si="16"/>
        <v/>
      </c>
    </row>
    <row r="1082" spans="1:4">
      <c r="A1082" s="70" t="s">
        <v>950</v>
      </c>
      <c r="B1082" s="67">
        <v>0</v>
      </c>
      <c r="C1082" s="67">
        <v>0</v>
      </c>
      <c r="D1082" s="69" t="str">
        <f t="shared" si="16"/>
        <v/>
      </c>
    </row>
    <row r="1083" spans="1:4">
      <c r="A1083" s="70" t="s">
        <v>951</v>
      </c>
      <c r="B1083" s="67">
        <v>0</v>
      </c>
      <c r="C1083" s="67">
        <v>0</v>
      </c>
      <c r="D1083" s="69" t="str">
        <f t="shared" si="16"/>
        <v/>
      </c>
    </row>
    <row r="1084" spans="1:4">
      <c r="A1084" s="70" t="s">
        <v>952</v>
      </c>
      <c r="B1084" s="67">
        <v>0</v>
      </c>
      <c r="C1084" s="67">
        <v>0</v>
      </c>
      <c r="D1084" s="69" t="str">
        <f t="shared" si="16"/>
        <v/>
      </c>
    </row>
    <row r="1085" spans="1:4">
      <c r="A1085" s="70" t="s">
        <v>953</v>
      </c>
      <c r="B1085" s="67">
        <v>0</v>
      </c>
      <c r="C1085" s="67">
        <v>0</v>
      </c>
      <c r="D1085" s="69" t="str">
        <f t="shared" si="16"/>
        <v/>
      </c>
    </row>
    <row r="1086" spans="1:4">
      <c r="A1086" s="70" t="s">
        <v>954</v>
      </c>
      <c r="B1086" s="67">
        <v>0</v>
      </c>
      <c r="C1086" s="67">
        <v>0</v>
      </c>
      <c r="D1086" s="69" t="str">
        <f t="shared" si="16"/>
        <v/>
      </c>
    </row>
    <row r="1087" spans="1:4">
      <c r="A1087" s="70" t="s">
        <v>955</v>
      </c>
      <c r="B1087" s="67">
        <v>0</v>
      </c>
      <c r="C1087" s="67">
        <v>0</v>
      </c>
      <c r="D1087" s="69" t="str">
        <f t="shared" si="16"/>
        <v/>
      </c>
    </row>
    <row r="1088" spans="1:4">
      <c r="A1088" s="70" t="s">
        <v>107</v>
      </c>
      <c r="B1088" s="67">
        <v>0</v>
      </c>
      <c r="C1088" s="67">
        <v>0</v>
      </c>
      <c r="D1088" s="69" t="str">
        <f t="shared" si="16"/>
        <v/>
      </c>
    </row>
    <row r="1089" spans="1:4">
      <c r="A1089" s="70" t="s">
        <v>956</v>
      </c>
      <c r="B1089" s="67">
        <v>0</v>
      </c>
      <c r="C1089" s="67">
        <v>0</v>
      </c>
      <c r="D1089" s="69" t="str">
        <f t="shared" si="16"/>
        <v/>
      </c>
    </row>
    <row r="1090" spans="1:4">
      <c r="A1090" s="70" t="s">
        <v>957</v>
      </c>
      <c r="B1090" s="67">
        <f>SUM(B1091:B1098)</f>
        <v>27</v>
      </c>
      <c r="C1090" s="67">
        <f>SUM(C1091:C1098)</f>
        <v>27</v>
      </c>
      <c r="D1090" s="69">
        <f t="shared" si="16"/>
        <v>100</v>
      </c>
    </row>
    <row r="1091" spans="1:4">
      <c r="A1091" s="70" t="s">
        <v>110</v>
      </c>
      <c r="B1091" s="67">
        <v>0</v>
      </c>
      <c r="C1091" s="67">
        <v>0</v>
      </c>
      <c r="D1091" s="69" t="str">
        <f t="shared" si="16"/>
        <v/>
      </c>
    </row>
    <row r="1092" spans="1:4">
      <c r="A1092" s="70" t="s">
        <v>98</v>
      </c>
      <c r="B1092" s="67">
        <v>0</v>
      </c>
      <c r="C1092" s="67">
        <v>0</v>
      </c>
      <c r="D1092" s="69" t="str">
        <f t="shared" ref="D1092:D1155" si="17">IFERROR(C1092/B1092*100,"")</f>
        <v/>
      </c>
    </row>
    <row r="1093" spans="1:4">
      <c r="A1093" s="70" t="s">
        <v>99</v>
      </c>
      <c r="B1093" s="67">
        <v>0</v>
      </c>
      <c r="C1093" s="67">
        <v>0</v>
      </c>
      <c r="D1093" s="69" t="str">
        <f t="shared" si="17"/>
        <v/>
      </c>
    </row>
    <row r="1094" spans="1:4">
      <c r="A1094" s="70" t="s">
        <v>958</v>
      </c>
      <c r="B1094" s="67">
        <v>4</v>
      </c>
      <c r="C1094" s="67">
        <v>4</v>
      </c>
      <c r="D1094" s="69">
        <f t="shared" si="17"/>
        <v>100</v>
      </c>
    </row>
    <row r="1095" spans="1:4">
      <c r="A1095" s="70" t="s">
        <v>959</v>
      </c>
      <c r="B1095" s="67">
        <v>0</v>
      </c>
      <c r="C1095" s="67">
        <v>0</v>
      </c>
      <c r="D1095" s="69" t="str">
        <f t="shared" si="17"/>
        <v/>
      </c>
    </row>
    <row r="1096" spans="1:4">
      <c r="A1096" s="70" t="s">
        <v>960</v>
      </c>
      <c r="B1096" s="67">
        <v>0</v>
      </c>
      <c r="C1096" s="67">
        <v>0</v>
      </c>
      <c r="D1096" s="69" t="str">
        <f t="shared" si="17"/>
        <v/>
      </c>
    </row>
    <row r="1097" spans="1:4">
      <c r="A1097" s="70" t="s">
        <v>107</v>
      </c>
      <c r="B1097" s="67">
        <v>0</v>
      </c>
      <c r="C1097" s="67">
        <v>0</v>
      </c>
      <c r="D1097" s="69" t="str">
        <f t="shared" si="17"/>
        <v/>
      </c>
    </row>
    <row r="1098" spans="1:4">
      <c r="A1098" s="70" t="s">
        <v>961</v>
      </c>
      <c r="B1098" s="67">
        <v>23</v>
      </c>
      <c r="C1098" s="67">
        <v>23</v>
      </c>
      <c r="D1098" s="69">
        <f t="shared" si="17"/>
        <v>100</v>
      </c>
    </row>
    <row r="1099" spans="1:4">
      <c r="A1099" s="70" t="s">
        <v>962</v>
      </c>
      <c r="B1099" s="67">
        <f>SUM(B1100:B1111)</f>
        <v>115</v>
      </c>
      <c r="C1099" s="67">
        <f>SUM(C1100:C1111)</f>
        <v>115</v>
      </c>
      <c r="D1099" s="69">
        <f t="shared" si="17"/>
        <v>100</v>
      </c>
    </row>
    <row r="1100" spans="1:4">
      <c r="A1100" s="70" t="s">
        <v>110</v>
      </c>
      <c r="B1100" s="67">
        <v>0</v>
      </c>
      <c r="C1100" s="67">
        <v>0</v>
      </c>
      <c r="D1100" s="69" t="str">
        <f t="shared" si="17"/>
        <v/>
      </c>
    </row>
    <row r="1101" spans="1:4">
      <c r="A1101" s="70" t="s">
        <v>98</v>
      </c>
      <c r="B1101" s="67">
        <v>46</v>
      </c>
      <c r="C1101" s="67">
        <v>46</v>
      </c>
      <c r="D1101" s="69">
        <f t="shared" si="17"/>
        <v>100</v>
      </c>
    </row>
    <row r="1102" spans="1:4">
      <c r="A1102" s="70" t="s">
        <v>99</v>
      </c>
      <c r="B1102" s="67">
        <v>0</v>
      </c>
      <c r="C1102" s="67">
        <v>0</v>
      </c>
      <c r="D1102" s="69" t="str">
        <f t="shared" si="17"/>
        <v/>
      </c>
    </row>
    <row r="1103" spans="1:4">
      <c r="A1103" s="70" t="s">
        <v>963</v>
      </c>
      <c r="B1103" s="67">
        <v>0</v>
      </c>
      <c r="C1103" s="67">
        <v>0</v>
      </c>
      <c r="D1103" s="69" t="str">
        <f t="shared" si="17"/>
        <v/>
      </c>
    </row>
    <row r="1104" spans="1:4">
      <c r="A1104" s="70" t="s">
        <v>964</v>
      </c>
      <c r="B1104" s="67">
        <v>69</v>
      </c>
      <c r="C1104" s="67">
        <v>69</v>
      </c>
      <c r="D1104" s="69">
        <f t="shared" si="17"/>
        <v>100</v>
      </c>
    </row>
    <row r="1105" spans="1:4">
      <c r="A1105" s="70" t="s">
        <v>965</v>
      </c>
      <c r="B1105" s="67">
        <v>0</v>
      </c>
      <c r="C1105" s="67">
        <v>0</v>
      </c>
      <c r="D1105" s="69" t="str">
        <f t="shared" si="17"/>
        <v/>
      </c>
    </row>
    <row r="1106" spans="1:4">
      <c r="A1106" s="70" t="s">
        <v>966</v>
      </c>
      <c r="B1106" s="67">
        <v>0</v>
      </c>
      <c r="C1106" s="67">
        <v>0</v>
      </c>
      <c r="D1106" s="69" t="str">
        <f t="shared" si="17"/>
        <v/>
      </c>
    </row>
    <row r="1107" spans="1:4">
      <c r="A1107" s="70" t="s">
        <v>967</v>
      </c>
      <c r="B1107" s="67">
        <v>0</v>
      </c>
      <c r="C1107" s="67">
        <v>0</v>
      </c>
      <c r="D1107" s="69" t="str">
        <f t="shared" si="17"/>
        <v/>
      </c>
    </row>
    <row r="1108" spans="1:4">
      <c r="A1108" s="70" t="s">
        <v>968</v>
      </c>
      <c r="B1108" s="67">
        <v>0</v>
      </c>
      <c r="C1108" s="67">
        <v>0</v>
      </c>
      <c r="D1108" s="69" t="str">
        <f t="shared" si="17"/>
        <v/>
      </c>
    </row>
    <row r="1109" spans="1:4">
      <c r="A1109" s="70" t="s">
        <v>969</v>
      </c>
      <c r="B1109" s="67">
        <v>0</v>
      </c>
      <c r="C1109" s="67">
        <v>0</v>
      </c>
      <c r="D1109" s="69" t="str">
        <f t="shared" si="17"/>
        <v/>
      </c>
    </row>
    <row r="1110" spans="1:4">
      <c r="A1110" s="70" t="s">
        <v>970</v>
      </c>
      <c r="B1110" s="67">
        <v>0</v>
      </c>
      <c r="C1110" s="67">
        <v>0</v>
      </c>
      <c r="D1110" s="69" t="str">
        <f t="shared" si="17"/>
        <v/>
      </c>
    </row>
    <row r="1111" spans="1:4">
      <c r="A1111" s="70" t="s">
        <v>971</v>
      </c>
      <c r="B1111" s="67">
        <v>0</v>
      </c>
      <c r="C1111" s="67">
        <v>0</v>
      </c>
      <c r="D1111" s="69" t="str">
        <f t="shared" si="17"/>
        <v/>
      </c>
    </row>
    <row r="1112" spans="1:4">
      <c r="A1112" s="70" t="s">
        <v>972</v>
      </c>
      <c r="B1112" s="67">
        <f>SUM(B1113:B1126)</f>
        <v>910</v>
      </c>
      <c r="C1112" s="67">
        <f>SUM(C1113:C1126)</f>
        <v>910</v>
      </c>
      <c r="D1112" s="69">
        <f t="shared" si="17"/>
        <v>100</v>
      </c>
    </row>
    <row r="1113" spans="1:4">
      <c r="A1113" s="70" t="s">
        <v>110</v>
      </c>
      <c r="B1113" s="67">
        <v>60</v>
      </c>
      <c r="C1113" s="67">
        <v>60</v>
      </c>
      <c r="D1113" s="69">
        <f t="shared" si="17"/>
        <v>100</v>
      </c>
    </row>
    <row r="1114" spans="1:4">
      <c r="A1114" s="70" t="s">
        <v>98</v>
      </c>
      <c r="B1114" s="67">
        <v>0</v>
      </c>
      <c r="C1114" s="67">
        <v>0</v>
      </c>
      <c r="D1114" s="69" t="str">
        <f t="shared" si="17"/>
        <v/>
      </c>
    </row>
    <row r="1115" spans="1:4">
      <c r="A1115" s="70" t="s">
        <v>99</v>
      </c>
      <c r="B1115" s="67">
        <v>0</v>
      </c>
      <c r="C1115" s="67">
        <v>0</v>
      </c>
      <c r="D1115" s="69" t="str">
        <f t="shared" si="17"/>
        <v/>
      </c>
    </row>
    <row r="1116" spans="1:4">
      <c r="A1116" s="70" t="s">
        <v>973</v>
      </c>
      <c r="B1116" s="67">
        <v>200</v>
      </c>
      <c r="C1116" s="67">
        <v>200</v>
      </c>
      <c r="D1116" s="69">
        <f t="shared" si="17"/>
        <v>100</v>
      </c>
    </row>
    <row r="1117" spans="1:4">
      <c r="A1117" s="70" t="s">
        <v>974</v>
      </c>
      <c r="B1117" s="67">
        <v>0</v>
      </c>
      <c r="C1117" s="67">
        <v>0</v>
      </c>
      <c r="D1117" s="69" t="str">
        <f t="shared" si="17"/>
        <v/>
      </c>
    </row>
    <row r="1118" spans="1:4">
      <c r="A1118" s="70" t="s">
        <v>975</v>
      </c>
      <c r="B1118" s="67">
        <v>0</v>
      </c>
      <c r="C1118" s="67">
        <v>0</v>
      </c>
      <c r="D1118" s="69" t="str">
        <f t="shared" si="17"/>
        <v/>
      </c>
    </row>
    <row r="1119" spans="1:4">
      <c r="A1119" s="70" t="s">
        <v>976</v>
      </c>
      <c r="B1119" s="67">
        <v>0</v>
      </c>
      <c r="C1119" s="67">
        <v>0</v>
      </c>
      <c r="D1119" s="69" t="str">
        <f t="shared" si="17"/>
        <v/>
      </c>
    </row>
    <row r="1120" spans="1:4">
      <c r="A1120" s="70" t="s">
        <v>977</v>
      </c>
      <c r="B1120" s="67">
        <v>405</v>
      </c>
      <c r="C1120" s="67">
        <v>405</v>
      </c>
      <c r="D1120" s="69">
        <f t="shared" si="17"/>
        <v>100</v>
      </c>
    </row>
    <row r="1121" spans="1:4">
      <c r="A1121" s="70" t="s">
        <v>978</v>
      </c>
      <c r="B1121" s="67">
        <v>0</v>
      </c>
      <c r="C1121" s="67">
        <v>0</v>
      </c>
      <c r="D1121" s="69" t="str">
        <f t="shared" si="17"/>
        <v/>
      </c>
    </row>
    <row r="1122" spans="1:4">
      <c r="A1122" s="70" t="s">
        <v>979</v>
      </c>
      <c r="B1122" s="67">
        <v>0</v>
      </c>
      <c r="C1122" s="67">
        <v>0</v>
      </c>
      <c r="D1122" s="69" t="str">
        <f t="shared" si="17"/>
        <v/>
      </c>
    </row>
    <row r="1123" spans="1:4">
      <c r="A1123" s="70" t="s">
        <v>980</v>
      </c>
      <c r="B1123" s="67">
        <v>0</v>
      </c>
      <c r="C1123" s="67">
        <v>0</v>
      </c>
      <c r="D1123" s="69" t="str">
        <f t="shared" si="17"/>
        <v/>
      </c>
    </row>
    <row r="1124" spans="1:4">
      <c r="A1124" s="70" t="s">
        <v>981</v>
      </c>
      <c r="B1124" s="67">
        <v>0</v>
      </c>
      <c r="C1124" s="67">
        <v>0</v>
      </c>
      <c r="D1124" s="69" t="str">
        <f t="shared" si="17"/>
        <v/>
      </c>
    </row>
    <row r="1125" spans="1:4">
      <c r="A1125" s="70" t="s">
        <v>982</v>
      </c>
      <c r="B1125" s="67">
        <v>0</v>
      </c>
      <c r="C1125" s="67">
        <v>0</v>
      </c>
      <c r="D1125" s="69" t="str">
        <f t="shared" si="17"/>
        <v/>
      </c>
    </row>
    <row r="1126" spans="1:4">
      <c r="A1126" s="70" t="s">
        <v>983</v>
      </c>
      <c r="B1126" s="67">
        <v>245</v>
      </c>
      <c r="C1126" s="67">
        <v>245</v>
      </c>
      <c r="D1126" s="69">
        <f t="shared" si="17"/>
        <v>100</v>
      </c>
    </row>
    <row r="1127" spans="1:4">
      <c r="A1127" s="70" t="s">
        <v>984</v>
      </c>
      <c r="B1127" s="67">
        <f>SUM(B1128)</f>
        <v>0</v>
      </c>
      <c r="C1127" s="67">
        <f>SUM(C1128)</f>
        <v>0</v>
      </c>
      <c r="D1127" s="69" t="str">
        <f t="shared" si="17"/>
        <v/>
      </c>
    </row>
    <row r="1128" spans="1:4">
      <c r="A1128" s="70" t="s">
        <v>985</v>
      </c>
      <c r="B1128" s="67">
        <v>0</v>
      </c>
      <c r="C1128" s="67">
        <v>0</v>
      </c>
      <c r="D1128" s="69" t="str">
        <f t="shared" si="17"/>
        <v/>
      </c>
    </row>
    <row r="1129" spans="1:4">
      <c r="A1129" s="70" t="s">
        <v>986</v>
      </c>
      <c r="B1129" s="67">
        <f>SUM(B1130,B1139,B1143)</f>
        <v>57449.560741</v>
      </c>
      <c r="C1129" s="67">
        <f>SUM(C1130,C1139,C1143)</f>
        <v>57449.560741</v>
      </c>
      <c r="D1129" s="69">
        <f t="shared" si="17"/>
        <v>100</v>
      </c>
    </row>
    <row r="1130" spans="1:4">
      <c r="A1130" s="70" t="s">
        <v>987</v>
      </c>
      <c r="B1130" s="67">
        <f>SUM(B1131:B1138)</f>
        <v>46737.325908</v>
      </c>
      <c r="C1130" s="67">
        <f>SUM(C1131:C1138)</f>
        <v>46737.325908</v>
      </c>
      <c r="D1130" s="69">
        <f t="shared" si="17"/>
        <v>100</v>
      </c>
    </row>
    <row r="1131" spans="1:4">
      <c r="A1131" s="70" t="s">
        <v>988</v>
      </c>
      <c r="B1131" s="67">
        <v>0</v>
      </c>
      <c r="C1131" s="67">
        <v>0</v>
      </c>
      <c r="D1131" s="69" t="str">
        <f t="shared" si="17"/>
        <v/>
      </c>
    </row>
    <row r="1132" spans="1:4">
      <c r="A1132" s="70" t="s">
        <v>989</v>
      </c>
      <c r="B1132" s="67">
        <v>0</v>
      </c>
      <c r="C1132" s="67">
        <v>0</v>
      </c>
      <c r="D1132" s="69" t="str">
        <f t="shared" si="17"/>
        <v/>
      </c>
    </row>
    <row r="1133" spans="1:4">
      <c r="A1133" s="70" t="s">
        <v>990</v>
      </c>
      <c r="B1133" s="67">
        <v>0</v>
      </c>
      <c r="C1133" s="67">
        <v>0</v>
      </c>
      <c r="D1133" s="69" t="str">
        <f t="shared" si="17"/>
        <v/>
      </c>
    </row>
    <row r="1134" spans="1:4">
      <c r="A1134" s="70" t="s">
        <v>991</v>
      </c>
      <c r="B1134" s="67">
        <v>0</v>
      </c>
      <c r="C1134" s="67">
        <v>0</v>
      </c>
      <c r="D1134" s="69" t="str">
        <f t="shared" si="17"/>
        <v/>
      </c>
    </row>
    <row r="1135" spans="1:4">
      <c r="A1135" s="70" t="s">
        <v>992</v>
      </c>
      <c r="B1135" s="67">
        <v>0</v>
      </c>
      <c r="C1135" s="67">
        <v>0</v>
      </c>
      <c r="D1135" s="69" t="str">
        <f t="shared" si="17"/>
        <v/>
      </c>
    </row>
    <row r="1136" spans="1:4">
      <c r="A1136" s="70" t="s">
        <v>993</v>
      </c>
      <c r="B1136" s="67">
        <v>43695.67</v>
      </c>
      <c r="C1136" s="67">
        <v>43695.67</v>
      </c>
      <c r="D1136" s="69">
        <f t="shared" si="17"/>
        <v>100</v>
      </c>
    </row>
    <row r="1137" spans="1:4">
      <c r="A1137" s="70" t="s">
        <v>994</v>
      </c>
      <c r="B1137" s="67">
        <v>0</v>
      </c>
      <c r="C1137" s="67">
        <v>0</v>
      </c>
      <c r="D1137" s="69" t="str">
        <f t="shared" si="17"/>
        <v/>
      </c>
    </row>
    <row r="1138" spans="1:4">
      <c r="A1138" s="70" t="s">
        <v>995</v>
      </c>
      <c r="B1138" s="67">
        <v>3041.655908</v>
      </c>
      <c r="C1138" s="67">
        <v>3041.655908</v>
      </c>
      <c r="D1138" s="69">
        <f t="shared" si="17"/>
        <v>100</v>
      </c>
    </row>
    <row r="1139" spans="1:4">
      <c r="A1139" s="70" t="s">
        <v>996</v>
      </c>
      <c r="B1139" s="67">
        <f>SUM(B1140:B1142)</f>
        <v>7308.266211</v>
      </c>
      <c r="C1139" s="67">
        <f>SUM(C1140:C1142)</f>
        <v>7308.266211</v>
      </c>
      <c r="D1139" s="69">
        <f t="shared" si="17"/>
        <v>100</v>
      </c>
    </row>
    <row r="1140" spans="1:4">
      <c r="A1140" s="70" t="s">
        <v>997</v>
      </c>
      <c r="B1140" s="67">
        <v>7017.282232</v>
      </c>
      <c r="C1140" s="67">
        <v>7017.282232</v>
      </c>
      <c r="D1140" s="69">
        <f t="shared" si="17"/>
        <v>100</v>
      </c>
    </row>
    <row r="1141" spans="1:4">
      <c r="A1141" s="70" t="s">
        <v>998</v>
      </c>
      <c r="B1141" s="67">
        <v>163.842</v>
      </c>
      <c r="C1141" s="67">
        <v>163.842</v>
      </c>
      <c r="D1141" s="69">
        <f t="shared" si="17"/>
        <v>100</v>
      </c>
    </row>
    <row r="1142" spans="1:4">
      <c r="A1142" s="70" t="s">
        <v>999</v>
      </c>
      <c r="B1142" s="67">
        <v>127.141979</v>
      </c>
      <c r="C1142" s="67">
        <v>127.141979</v>
      </c>
      <c r="D1142" s="69">
        <f t="shared" si="17"/>
        <v>100</v>
      </c>
    </row>
    <row r="1143" spans="1:4">
      <c r="A1143" s="70" t="s">
        <v>1000</v>
      </c>
      <c r="B1143" s="67">
        <f>SUM(B1144:B1146)</f>
        <v>3403.968622</v>
      </c>
      <c r="C1143" s="67">
        <f>SUM(C1144:C1146)</f>
        <v>3403.968622</v>
      </c>
      <c r="D1143" s="69">
        <f t="shared" si="17"/>
        <v>100</v>
      </c>
    </row>
    <row r="1144" spans="1:4">
      <c r="A1144" s="70" t="s">
        <v>1001</v>
      </c>
      <c r="B1144" s="67">
        <v>0</v>
      </c>
      <c r="C1144" s="67">
        <v>0</v>
      </c>
      <c r="D1144" s="69" t="str">
        <f t="shared" si="17"/>
        <v/>
      </c>
    </row>
    <row r="1145" spans="1:4">
      <c r="A1145" s="70" t="s">
        <v>1002</v>
      </c>
      <c r="B1145" s="67">
        <v>3072.57933</v>
      </c>
      <c r="C1145" s="67">
        <v>3072.57933</v>
      </c>
      <c r="D1145" s="69">
        <f t="shared" si="17"/>
        <v>100</v>
      </c>
    </row>
    <row r="1146" spans="1:4">
      <c r="A1146" s="70" t="s">
        <v>1003</v>
      </c>
      <c r="B1146" s="67">
        <v>331.389292</v>
      </c>
      <c r="C1146" s="67">
        <v>331.389292</v>
      </c>
      <c r="D1146" s="69">
        <f t="shared" si="17"/>
        <v>100</v>
      </c>
    </row>
    <row r="1147" spans="1:4">
      <c r="A1147" s="70" t="s">
        <v>1004</v>
      </c>
      <c r="B1147" s="67">
        <f>SUM(B1148,B1163,B1177,B1183,B1189)</f>
        <v>2343.075215</v>
      </c>
      <c r="C1147" s="67">
        <f>SUM(C1148,C1163,C1177,C1183,C1189)</f>
        <v>2343.075215</v>
      </c>
      <c r="D1147" s="69">
        <f t="shared" si="17"/>
        <v>100</v>
      </c>
    </row>
    <row r="1148" spans="1:4">
      <c r="A1148" s="70" t="s">
        <v>1005</v>
      </c>
      <c r="B1148" s="67">
        <f>SUM(B1149:B1162)</f>
        <v>2313.075215</v>
      </c>
      <c r="C1148" s="67">
        <f>SUM(C1149:C1162)</f>
        <v>2313.075215</v>
      </c>
      <c r="D1148" s="69">
        <f t="shared" si="17"/>
        <v>100</v>
      </c>
    </row>
    <row r="1149" spans="1:4">
      <c r="A1149" s="70" t="s">
        <v>110</v>
      </c>
      <c r="B1149" s="67">
        <v>851.075215</v>
      </c>
      <c r="C1149" s="67">
        <v>851.075215</v>
      </c>
      <c r="D1149" s="69">
        <f t="shared" si="17"/>
        <v>100</v>
      </c>
    </row>
    <row r="1150" spans="1:4">
      <c r="A1150" s="70" t="s">
        <v>98</v>
      </c>
      <c r="B1150" s="67">
        <v>56</v>
      </c>
      <c r="C1150" s="67">
        <v>56</v>
      </c>
      <c r="D1150" s="69">
        <f t="shared" si="17"/>
        <v>100</v>
      </c>
    </row>
    <row r="1151" spans="1:4">
      <c r="A1151" s="70" t="s">
        <v>99</v>
      </c>
      <c r="B1151" s="67">
        <v>0</v>
      </c>
      <c r="C1151" s="67">
        <v>0</v>
      </c>
      <c r="D1151" s="69" t="str">
        <f t="shared" si="17"/>
        <v/>
      </c>
    </row>
    <row r="1152" spans="1:4">
      <c r="A1152" s="70" t="s">
        <v>1006</v>
      </c>
      <c r="B1152" s="67">
        <v>0</v>
      </c>
      <c r="C1152" s="67">
        <v>0</v>
      </c>
      <c r="D1152" s="69" t="str">
        <f t="shared" si="17"/>
        <v/>
      </c>
    </row>
    <row r="1153" spans="1:4">
      <c r="A1153" s="70" t="s">
        <v>1007</v>
      </c>
      <c r="B1153" s="67">
        <v>0</v>
      </c>
      <c r="C1153" s="67">
        <v>0</v>
      </c>
      <c r="D1153" s="69" t="str">
        <f t="shared" si="17"/>
        <v/>
      </c>
    </row>
    <row r="1154" spans="1:4">
      <c r="A1154" s="70" t="s">
        <v>1008</v>
      </c>
      <c r="B1154" s="67">
        <v>110</v>
      </c>
      <c r="C1154" s="67">
        <v>110</v>
      </c>
      <c r="D1154" s="69">
        <f t="shared" si="17"/>
        <v>100</v>
      </c>
    </row>
    <row r="1155" spans="1:4">
      <c r="A1155" s="70" t="s">
        <v>1009</v>
      </c>
      <c r="B1155" s="67">
        <v>0</v>
      </c>
      <c r="C1155" s="67">
        <v>0</v>
      </c>
      <c r="D1155" s="69" t="str">
        <f t="shared" si="17"/>
        <v/>
      </c>
    </row>
    <row r="1156" spans="1:4">
      <c r="A1156" s="70" t="s">
        <v>1010</v>
      </c>
      <c r="B1156" s="67">
        <v>220</v>
      </c>
      <c r="C1156" s="67">
        <v>220</v>
      </c>
      <c r="D1156" s="69">
        <f t="shared" ref="D1156:D1207" si="18">IFERROR(C1156/B1156*100,"")</f>
        <v>100</v>
      </c>
    </row>
    <row r="1157" spans="1:4">
      <c r="A1157" s="70" t="s">
        <v>1011</v>
      </c>
      <c r="B1157" s="67">
        <v>0</v>
      </c>
      <c r="C1157" s="67">
        <v>0</v>
      </c>
      <c r="D1157" s="69" t="str">
        <f t="shared" si="18"/>
        <v/>
      </c>
    </row>
    <row r="1158" spans="1:4">
      <c r="A1158" s="70" t="s">
        <v>1012</v>
      </c>
      <c r="B1158" s="67">
        <v>0</v>
      </c>
      <c r="C1158" s="67">
        <v>0</v>
      </c>
      <c r="D1158" s="69" t="str">
        <f t="shared" si="18"/>
        <v/>
      </c>
    </row>
    <row r="1159" spans="1:4">
      <c r="A1159" s="70" t="s">
        <v>1013</v>
      </c>
      <c r="B1159" s="67">
        <v>0</v>
      </c>
      <c r="C1159" s="67">
        <v>0</v>
      </c>
      <c r="D1159" s="69" t="str">
        <f t="shared" si="18"/>
        <v/>
      </c>
    </row>
    <row r="1160" spans="1:4">
      <c r="A1160" s="70" t="s">
        <v>1014</v>
      </c>
      <c r="B1160" s="67">
        <v>0</v>
      </c>
      <c r="C1160" s="67">
        <v>0</v>
      </c>
      <c r="D1160" s="69" t="str">
        <f t="shared" si="18"/>
        <v/>
      </c>
    </row>
    <row r="1161" spans="1:4">
      <c r="A1161" s="70" t="s">
        <v>107</v>
      </c>
      <c r="B1161" s="67">
        <v>281</v>
      </c>
      <c r="C1161" s="67">
        <v>281</v>
      </c>
      <c r="D1161" s="69">
        <f t="shared" si="18"/>
        <v>100</v>
      </c>
    </row>
    <row r="1162" spans="1:4">
      <c r="A1162" s="70" t="s">
        <v>1015</v>
      </c>
      <c r="B1162" s="67">
        <v>795</v>
      </c>
      <c r="C1162" s="67">
        <v>795</v>
      </c>
      <c r="D1162" s="69">
        <f t="shared" si="18"/>
        <v>100</v>
      </c>
    </row>
    <row r="1163" spans="1:4">
      <c r="A1163" s="70" t="s">
        <v>1016</v>
      </c>
      <c r="B1163" s="67">
        <f>SUM(B1164:B1176)</f>
        <v>0</v>
      </c>
      <c r="C1163" s="67">
        <f>SUM(C1164:C1176)</f>
        <v>0</v>
      </c>
      <c r="D1163" s="69" t="str">
        <f t="shared" si="18"/>
        <v/>
      </c>
    </row>
    <row r="1164" spans="1:4">
      <c r="A1164" s="70" t="s">
        <v>110</v>
      </c>
      <c r="B1164" s="67">
        <v>0</v>
      </c>
      <c r="C1164" s="67">
        <v>0</v>
      </c>
      <c r="D1164" s="69" t="str">
        <f t="shared" si="18"/>
        <v/>
      </c>
    </row>
    <row r="1165" spans="1:4">
      <c r="A1165" s="70" t="s">
        <v>98</v>
      </c>
      <c r="B1165" s="67">
        <v>0</v>
      </c>
      <c r="C1165" s="67">
        <v>0</v>
      </c>
      <c r="D1165" s="69" t="str">
        <f t="shared" si="18"/>
        <v/>
      </c>
    </row>
    <row r="1166" spans="1:4">
      <c r="A1166" s="70" t="s">
        <v>99</v>
      </c>
      <c r="B1166" s="67">
        <v>0</v>
      </c>
      <c r="C1166" s="67">
        <v>0</v>
      </c>
      <c r="D1166" s="69" t="str">
        <f t="shared" si="18"/>
        <v/>
      </c>
    </row>
    <row r="1167" spans="1:4">
      <c r="A1167" s="70" t="s">
        <v>1017</v>
      </c>
      <c r="B1167" s="67">
        <v>0</v>
      </c>
      <c r="C1167" s="67">
        <v>0</v>
      </c>
      <c r="D1167" s="69" t="str">
        <f t="shared" si="18"/>
        <v/>
      </c>
    </row>
    <row r="1168" spans="1:4">
      <c r="A1168" s="70" t="s">
        <v>1018</v>
      </c>
      <c r="B1168" s="67">
        <v>0</v>
      </c>
      <c r="C1168" s="67">
        <v>0</v>
      </c>
      <c r="D1168" s="69" t="str">
        <f t="shared" si="18"/>
        <v/>
      </c>
    </row>
    <row r="1169" spans="1:4">
      <c r="A1169" s="70" t="s">
        <v>1019</v>
      </c>
      <c r="B1169" s="67">
        <v>0</v>
      </c>
      <c r="C1169" s="67">
        <v>0</v>
      </c>
      <c r="D1169" s="69" t="str">
        <f t="shared" si="18"/>
        <v/>
      </c>
    </row>
    <row r="1170" spans="1:4">
      <c r="A1170" s="70" t="s">
        <v>1020</v>
      </c>
      <c r="B1170" s="67">
        <v>0</v>
      </c>
      <c r="C1170" s="67">
        <v>0</v>
      </c>
      <c r="D1170" s="69" t="str">
        <f t="shared" si="18"/>
        <v/>
      </c>
    </row>
    <row r="1171" spans="1:4">
      <c r="A1171" s="70" t="s">
        <v>1021</v>
      </c>
      <c r="B1171" s="67">
        <v>0</v>
      </c>
      <c r="C1171" s="67">
        <v>0</v>
      </c>
      <c r="D1171" s="69" t="str">
        <f t="shared" si="18"/>
        <v/>
      </c>
    </row>
    <row r="1172" spans="1:4">
      <c r="A1172" s="70" t="s">
        <v>1022</v>
      </c>
      <c r="B1172" s="67">
        <v>0</v>
      </c>
      <c r="C1172" s="67">
        <v>0</v>
      </c>
      <c r="D1172" s="69" t="str">
        <f t="shared" si="18"/>
        <v/>
      </c>
    </row>
    <row r="1173" spans="1:4">
      <c r="A1173" s="70" t="s">
        <v>1023</v>
      </c>
      <c r="B1173" s="67">
        <v>0</v>
      </c>
      <c r="C1173" s="67">
        <v>0</v>
      </c>
      <c r="D1173" s="69" t="str">
        <f t="shared" si="18"/>
        <v/>
      </c>
    </row>
    <row r="1174" spans="1:4">
      <c r="A1174" s="70" t="s">
        <v>1024</v>
      </c>
      <c r="B1174" s="67">
        <v>0</v>
      </c>
      <c r="C1174" s="67">
        <v>0</v>
      </c>
      <c r="D1174" s="69" t="str">
        <f t="shared" si="18"/>
        <v/>
      </c>
    </row>
    <row r="1175" spans="1:4">
      <c r="A1175" s="70" t="s">
        <v>107</v>
      </c>
      <c r="B1175" s="67">
        <v>0</v>
      </c>
      <c r="C1175" s="67">
        <v>0</v>
      </c>
      <c r="D1175" s="69" t="str">
        <f t="shared" si="18"/>
        <v/>
      </c>
    </row>
    <row r="1176" spans="1:4">
      <c r="A1176" s="70" t="s">
        <v>1025</v>
      </c>
      <c r="B1176" s="67">
        <v>0</v>
      </c>
      <c r="C1176" s="67">
        <v>0</v>
      </c>
      <c r="D1176" s="69" t="str">
        <f t="shared" si="18"/>
        <v/>
      </c>
    </row>
    <row r="1177" spans="1:4">
      <c r="A1177" s="70" t="s">
        <v>1026</v>
      </c>
      <c r="B1177" s="67">
        <f>SUM(B1178:B1182)</f>
        <v>0</v>
      </c>
      <c r="C1177" s="67">
        <f>SUM(C1178:C1182)</f>
        <v>0</v>
      </c>
      <c r="D1177" s="69" t="str">
        <f t="shared" si="18"/>
        <v/>
      </c>
    </row>
    <row r="1178" spans="1:4">
      <c r="A1178" s="70" t="s">
        <v>1027</v>
      </c>
      <c r="B1178" s="67">
        <v>0</v>
      </c>
      <c r="C1178" s="67">
        <v>0</v>
      </c>
      <c r="D1178" s="69" t="str">
        <f t="shared" si="18"/>
        <v/>
      </c>
    </row>
    <row r="1179" spans="1:4">
      <c r="A1179" s="70" t="s">
        <v>1028</v>
      </c>
      <c r="B1179" s="67">
        <v>0</v>
      </c>
      <c r="C1179" s="67">
        <v>0</v>
      </c>
      <c r="D1179" s="69" t="str">
        <f t="shared" si="18"/>
        <v/>
      </c>
    </row>
    <row r="1180" spans="1:4">
      <c r="A1180" s="70" t="s">
        <v>1029</v>
      </c>
      <c r="B1180" s="67">
        <v>0</v>
      </c>
      <c r="C1180" s="67">
        <v>0</v>
      </c>
      <c r="D1180" s="69" t="str">
        <f t="shared" si="18"/>
        <v/>
      </c>
    </row>
    <row r="1181" spans="1:4">
      <c r="A1181" s="70" t="s">
        <v>1030</v>
      </c>
      <c r="B1181" s="67">
        <v>0</v>
      </c>
      <c r="C1181" s="67">
        <v>0</v>
      </c>
      <c r="D1181" s="69" t="str">
        <f t="shared" si="18"/>
        <v/>
      </c>
    </row>
    <row r="1182" spans="1:4">
      <c r="A1182" s="70" t="s">
        <v>1031</v>
      </c>
      <c r="B1182" s="67">
        <v>0</v>
      </c>
      <c r="C1182" s="67">
        <v>0</v>
      </c>
      <c r="D1182" s="69" t="str">
        <f t="shared" si="18"/>
        <v/>
      </c>
    </row>
    <row r="1183" spans="1:4">
      <c r="A1183" s="70" t="s">
        <v>1032</v>
      </c>
      <c r="B1183" s="67">
        <f>SUM(B1184:B1188)</f>
        <v>30</v>
      </c>
      <c r="C1183" s="67">
        <f>SUM(C1184:C1188)</f>
        <v>30</v>
      </c>
      <c r="D1183" s="69">
        <f t="shared" si="18"/>
        <v>100</v>
      </c>
    </row>
    <row r="1184" spans="1:4">
      <c r="A1184" s="70" t="s">
        <v>1033</v>
      </c>
      <c r="B1184" s="67">
        <v>0</v>
      </c>
      <c r="C1184" s="67">
        <v>0</v>
      </c>
      <c r="D1184" s="69" t="str">
        <f t="shared" si="18"/>
        <v/>
      </c>
    </row>
    <row r="1185" spans="1:4">
      <c r="A1185" s="70" t="s">
        <v>1034</v>
      </c>
      <c r="B1185" s="67">
        <v>0</v>
      </c>
      <c r="C1185" s="67">
        <v>0</v>
      </c>
      <c r="D1185" s="69" t="str">
        <f t="shared" si="18"/>
        <v/>
      </c>
    </row>
    <row r="1186" spans="1:4">
      <c r="A1186" s="70" t="s">
        <v>1035</v>
      </c>
      <c r="B1186" s="67">
        <v>30</v>
      </c>
      <c r="C1186" s="67">
        <v>30</v>
      </c>
      <c r="D1186" s="69">
        <f t="shared" si="18"/>
        <v>100</v>
      </c>
    </row>
    <row r="1187" spans="1:4">
      <c r="A1187" s="70" t="s">
        <v>1036</v>
      </c>
      <c r="B1187" s="67">
        <v>0</v>
      </c>
      <c r="C1187" s="67">
        <v>0</v>
      </c>
      <c r="D1187" s="69" t="str">
        <f t="shared" si="18"/>
        <v/>
      </c>
    </row>
    <row r="1188" spans="1:4">
      <c r="A1188" s="70" t="s">
        <v>1037</v>
      </c>
      <c r="B1188" s="67">
        <v>0</v>
      </c>
      <c r="C1188" s="67">
        <v>0</v>
      </c>
      <c r="D1188" s="69" t="str">
        <f t="shared" si="18"/>
        <v/>
      </c>
    </row>
    <row r="1189" spans="1:4">
      <c r="A1189" s="70" t="s">
        <v>1038</v>
      </c>
      <c r="B1189" s="67">
        <f>SUM(B1190:B1200)</f>
        <v>0</v>
      </c>
      <c r="C1189" s="67">
        <f>SUM(C1190:C1200)</f>
        <v>0</v>
      </c>
      <c r="D1189" s="69" t="str">
        <f t="shared" si="18"/>
        <v/>
      </c>
    </row>
    <row r="1190" spans="1:4">
      <c r="A1190" s="70" t="s">
        <v>1039</v>
      </c>
      <c r="B1190" s="67">
        <v>0</v>
      </c>
      <c r="C1190" s="67">
        <v>0</v>
      </c>
      <c r="D1190" s="69" t="str">
        <f t="shared" si="18"/>
        <v/>
      </c>
    </row>
    <row r="1191" spans="1:4">
      <c r="A1191" s="70" t="s">
        <v>1040</v>
      </c>
      <c r="B1191" s="67">
        <v>0</v>
      </c>
      <c r="C1191" s="67">
        <v>0</v>
      </c>
      <c r="D1191" s="69" t="str">
        <f t="shared" si="18"/>
        <v/>
      </c>
    </row>
    <row r="1192" spans="1:4">
      <c r="A1192" s="70" t="s">
        <v>1041</v>
      </c>
      <c r="B1192" s="67">
        <v>0</v>
      </c>
      <c r="C1192" s="67">
        <v>0</v>
      </c>
      <c r="D1192" s="69" t="str">
        <f t="shared" si="18"/>
        <v/>
      </c>
    </row>
    <row r="1193" spans="1:4">
      <c r="A1193" s="70" t="s">
        <v>1042</v>
      </c>
      <c r="B1193" s="67">
        <v>0</v>
      </c>
      <c r="C1193" s="67">
        <v>0</v>
      </c>
      <c r="D1193" s="69" t="str">
        <f t="shared" si="18"/>
        <v/>
      </c>
    </row>
    <row r="1194" spans="1:4">
      <c r="A1194" s="70" t="s">
        <v>1043</v>
      </c>
      <c r="B1194" s="67">
        <v>0</v>
      </c>
      <c r="C1194" s="67">
        <v>0</v>
      </c>
      <c r="D1194" s="69" t="str">
        <f t="shared" si="18"/>
        <v/>
      </c>
    </row>
    <row r="1195" spans="1:4">
      <c r="A1195" s="70" t="s">
        <v>1044</v>
      </c>
      <c r="B1195" s="67">
        <v>0</v>
      </c>
      <c r="C1195" s="67">
        <v>0</v>
      </c>
      <c r="D1195" s="69" t="str">
        <f t="shared" si="18"/>
        <v/>
      </c>
    </row>
    <row r="1196" spans="1:4">
      <c r="A1196" s="70" t="s">
        <v>1045</v>
      </c>
      <c r="B1196" s="67">
        <v>0</v>
      </c>
      <c r="C1196" s="67">
        <v>0</v>
      </c>
      <c r="D1196" s="69" t="str">
        <f t="shared" si="18"/>
        <v/>
      </c>
    </row>
    <row r="1197" spans="1:4">
      <c r="A1197" s="70" t="s">
        <v>1046</v>
      </c>
      <c r="B1197" s="67">
        <v>0</v>
      </c>
      <c r="C1197" s="67">
        <v>0</v>
      </c>
      <c r="D1197" s="69" t="str">
        <f t="shared" si="18"/>
        <v/>
      </c>
    </row>
    <row r="1198" spans="1:4">
      <c r="A1198" s="70" t="s">
        <v>1047</v>
      </c>
      <c r="B1198" s="67">
        <v>0</v>
      </c>
      <c r="C1198" s="67">
        <v>0</v>
      </c>
      <c r="D1198" s="69" t="str">
        <f t="shared" si="18"/>
        <v/>
      </c>
    </row>
    <row r="1199" spans="1:4">
      <c r="A1199" s="70" t="s">
        <v>1048</v>
      </c>
      <c r="B1199" s="67">
        <v>0</v>
      </c>
      <c r="C1199" s="67">
        <v>0</v>
      </c>
      <c r="D1199" s="69" t="str">
        <f t="shared" si="18"/>
        <v/>
      </c>
    </row>
    <row r="1200" spans="1:4">
      <c r="A1200" s="70" t="s">
        <v>1049</v>
      </c>
      <c r="B1200" s="67">
        <v>0</v>
      </c>
      <c r="C1200" s="67">
        <v>0</v>
      </c>
      <c r="D1200" s="69" t="str">
        <f t="shared" si="18"/>
        <v/>
      </c>
    </row>
    <row r="1201" spans="1:4">
      <c r="A1201" s="70" t="s">
        <v>1050</v>
      </c>
      <c r="B1201" s="67">
        <v>0</v>
      </c>
      <c r="C1201" s="67">
        <v>0</v>
      </c>
      <c r="D1201" s="69" t="str">
        <f t="shared" si="18"/>
        <v/>
      </c>
    </row>
    <row r="1202" spans="1:4">
      <c r="A1202" s="70" t="s">
        <v>1051</v>
      </c>
      <c r="B1202" s="67">
        <f>SUM(B1203:B1204)</f>
        <v>1030</v>
      </c>
      <c r="C1202" s="67">
        <f>SUM(C1203:C1204)</f>
        <v>1030</v>
      </c>
      <c r="D1202" s="69">
        <f t="shared" si="18"/>
        <v>100</v>
      </c>
    </row>
    <row r="1203" spans="1:4">
      <c r="A1203" s="70" t="s">
        <v>1052</v>
      </c>
      <c r="B1203" s="67">
        <v>0</v>
      </c>
      <c r="C1203" s="67">
        <v>0</v>
      </c>
      <c r="D1203" s="69" t="str">
        <f t="shared" si="18"/>
        <v/>
      </c>
    </row>
    <row r="1204" spans="1:4">
      <c r="A1204" s="70" t="s">
        <v>921</v>
      </c>
      <c r="B1204" s="67">
        <f>B1205</f>
        <v>1030</v>
      </c>
      <c r="C1204" s="67">
        <f>C1205</f>
        <v>1030</v>
      </c>
      <c r="D1204" s="69">
        <f t="shared" si="18"/>
        <v>100</v>
      </c>
    </row>
    <row r="1205" spans="1:4">
      <c r="A1205" s="70" t="s">
        <v>1053</v>
      </c>
      <c r="B1205" s="67">
        <v>1030</v>
      </c>
      <c r="C1205" s="67">
        <v>1030</v>
      </c>
      <c r="D1205" s="69">
        <f t="shared" si="18"/>
        <v>100</v>
      </c>
    </row>
    <row r="1206" spans="1:4">
      <c r="A1206" s="70" t="s">
        <v>1054</v>
      </c>
      <c r="B1206" s="67">
        <f>SUM(B1207)</f>
        <v>44593</v>
      </c>
      <c r="C1206" s="67">
        <f>SUM(C1207)</f>
        <v>44593</v>
      </c>
      <c r="D1206" s="69">
        <f t="shared" si="18"/>
        <v>100</v>
      </c>
    </row>
    <row r="1207" spans="1:4">
      <c r="A1207" s="70" t="s">
        <v>1055</v>
      </c>
      <c r="B1207" s="67">
        <f>SUM(B1209,B1208)</f>
        <v>44593</v>
      </c>
      <c r="C1207" s="67">
        <f>SUM(C1209,C1208)</f>
        <v>44593</v>
      </c>
      <c r="D1207" s="69">
        <f t="shared" si="18"/>
        <v>100</v>
      </c>
    </row>
    <row r="1208" spans="1:4">
      <c r="A1208" s="70" t="s">
        <v>1056</v>
      </c>
      <c r="B1208" s="67"/>
      <c r="C1208" s="67"/>
      <c r="D1208" s="69"/>
    </row>
    <row r="1209" spans="1:4">
      <c r="A1209" s="70" t="s">
        <v>1057</v>
      </c>
      <c r="B1209" s="67">
        <v>44593</v>
      </c>
      <c r="C1209" s="67">
        <v>44593</v>
      </c>
      <c r="D1209" s="69">
        <f t="shared" ref="D1209:D1263" si="19">IFERROR(C1209/B1209*100,"")</f>
        <v>100</v>
      </c>
    </row>
    <row r="1210" spans="1:4">
      <c r="A1210" s="70" t="s">
        <v>1058</v>
      </c>
      <c r="B1210" s="67">
        <f>SUM(B1211)</f>
        <v>405.025415</v>
      </c>
      <c r="C1210" s="67">
        <f>SUM(C1211)</f>
        <v>405.025415</v>
      </c>
      <c r="D1210" s="69">
        <f t="shared" si="19"/>
        <v>100</v>
      </c>
    </row>
    <row r="1211" spans="1:4">
      <c r="A1211" s="70" t="s">
        <v>1059</v>
      </c>
      <c r="B1211" s="67">
        <v>405.025415</v>
      </c>
      <c r="C1211" s="67">
        <v>405.025415</v>
      </c>
      <c r="D1211" s="69">
        <f t="shared" si="19"/>
        <v>100</v>
      </c>
    </row>
    <row r="1212" spans="1:4">
      <c r="A1212" s="70"/>
      <c r="B1212" s="88">
        <v>0</v>
      </c>
      <c r="C1212" s="67"/>
      <c r="D1212" s="69" t="str">
        <f t="shared" si="19"/>
        <v/>
      </c>
    </row>
    <row r="1213" spans="1:4">
      <c r="A1213" s="70" t="s">
        <v>1060</v>
      </c>
      <c r="B1213" s="88">
        <f>SUM(B1214,B1220,B1229,B1248,B1253:B1255)</f>
        <v>197574</v>
      </c>
      <c r="C1213" s="67">
        <f>SUM(C1214,C1220,C1229,C1248,C1253:C1255)</f>
        <v>197574</v>
      </c>
      <c r="D1213" s="69">
        <f t="shared" si="19"/>
        <v>100</v>
      </c>
    </row>
    <row r="1214" spans="1:4">
      <c r="A1214" s="70" t="s">
        <v>1061</v>
      </c>
      <c r="B1214" s="88">
        <f>SUM(B1215:B1219)</f>
        <v>0</v>
      </c>
      <c r="C1214" s="67">
        <f>SUM(C1215:C1219)</f>
        <v>0</v>
      </c>
      <c r="D1214" s="69" t="str">
        <f t="shared" si="19"/>
        <v/>
      </c>
    </row>
    <row r="1215" spans="1:4">
      <c r="A1215" s="70" t="s">
        <v>1062</v>
      </c>
      <c r="B1215" s="88">
        <v>0</v>
      </c>
      <c r="C1215" s="67"/>
      <c r="D1215" s="69" t="str">
        <f t="shared" si="19"/>
        <v/>
      </c>
    </row>
    <row r="1216" spans="1:4">
      <c r="A1216" s="70" t="s">
        <v>1063</v>
      </c>
      <c r="B1216" s="88">
        <v>0</v>
      </c>
      <c r="C1216" s="67"/>
      <c r="D1216" s="69" t="str">
        <f t="shared" si="19"/>
        <v/>
      </c>
    </row>
    <row r="1217" spans="1:4">
      <c r="A1217" s="70" t="s">
        <v>1064</v>
      </c>
      <c r="B1217" s="88">
        <v>0</v>
      </c>
      <c r="C1217" s="67"/>
      <c r="D1217" s="69" t="str">
        <f t="shared" si="19"/>
        <v/>
      </c>
    </row>
    <row r="1218" spans="1:4">
      <c r="A1218" s="70" t="s">
        <v>1065</v>
      </c>
      <c r="B1218" s="88">
        <v>0</v>
      </c>
      <c r="C1218" s="67"/>
      <c r="D1218" s="69" t="str">
        <f t="shared" si="19"/>
        <v/>
      </c>
    </row>
    <row r="1219" spans="1:4">
      <c r="A1219" s="70" t="s">
        <v>1066</v>
      </c>
      <c r="B1219" s="88">
        <v>0</v>
      </c>
      <c r="C1219" s="67"/>
      <c r="D1219" s="69" t="str">
        <f t="shared" si="19"/>
        <v/>
      </c>
    </row>
    <row r="1220" spans="1:4">
      <c r="A1220" s="70" t="s">
        <v>1067</v>
      </c>
      <c r="B1220" s="88">
        <f>SUM(B1221:B1228)</f>
        <v>45000</v>
      </c>
      <c r="C1220" s="67">
        <f>SUM(C1221:C1228)</f>
        <v>45000</v>
      </c>
      <c r="D1220" s="69">
        <f t="shared" si="19"/>
        <v>100</v>
      </c>
    </row>
    <row r="1221" ht="14.25" spans="1:4">
      <c r="A1221" s="77" t="s">
        <v>1068</v>
      </c>
      <c r="B1221" s="88">
        <v>22957</v>
      </c>
      <c r="C1221" s="67">
        <v>22957</v>
      </c>
      <c r="D1221" s="69">
        <f t="shared" si="19"/>
        <v>100</v>
      </c>
    </row>
    <row r="1222" ht="14.25" spans="1:4">
      <c r="A1222" s="77" t="s">
        <v>1069</v>
      </c>
      <c r="B1222" s="88">
        <v>0</v>
      </c>
      <c r="C1222" s="67">
        <v>0</v>
      </c>
      <c r="D1222" s="69" t="str">
        <f t="shared" si="19"/>
        <v/>
      </c>
    </row>
    <row r="1223" ht="14.25" spans="1:4">
      <c r="A1223" s="77" t="s">
        <v>1070</v>
      </c>
      <c r="B1223" s="88">
        <v>0</v>
      </c>
      <c r="C1223" s="67">
        <v>0</v>
      </c>
      <c r="D1223" s="69" t="str">
        <f t="shared" si="19"/>
        <v/>
      </c>
    </row>
    <row r="1224" ht="14.25" spans="1:4">
      <c r="A1224" s="78" t="s">
        <v>1071</v>
      </c>
      <c r="B1224" s="88">
        <v>0</v>
      </c>
      <c r="C1224" s="67">
        <v>0</v>
      </c>
      <c r="D1224" s="69" t="str">
        <f t="shared" si="19"/>
        <v/>
      </c>
    </row>
    <row r="1225" ht="14.25" spans="1:4">
      <c r="A1225" s="78" t="s">
        <v>1072</v>
      </c>
      <c r="B1225" s="88">
        <v>5966</v>
      </c>
      <c r="C1225" s="67">
        <v>5966</v>
      </c>
      <c r="D1225" s="69">
        <f t="shared" si="19"/>
        <v>100</v>
      </c>
    </row>
    <row r="1226" spans="1:4">
      <c r="A1226" s="70" t="s">
        <v>1073</v>
      </c>
      <c r="B1226" s="88">
        <v>4191</v>
      </c>
      <c r="C1226" s="67">
        <v>4191</v>
      </c>
      <c r="D1226" s="69">
        <f t="shared" si="19"/>
        <v>100</v>
      </c>
    </row>
    <row r="1227" spans="1:4">
      <c r="A1227" s="70" t="s">
        <v>1074</v>
      </c>
      <c r="B1227" s="88">
        <v>11866</v>
      </c>
      <c r="C1227" s="67">
        <v>11866</v>
      </c>
      <c r="D1227" s="69">
        <f t="shared" si="19"/>
        <v>100</v>
      </c>
    </row>
    <row r="1228" spans="1:4">
      <c r="A1228" s="70" t="s">
        <v>1075</v>
      </c>
      <c r="B1228" s="88">
        <v>20</v>
      </c>
      <c r="C1228" s="67">
        <v>20</v>
      </c>
      <c r="D1228" s="69">
        <f t="shared" si="19"/>
        <v>100</v>
      </c>
    </row>
    <row r="1229" spans="1:4">
      <c r="A1229" s="70" t="s">
        <v>1076</v>
      </c>
      <c r="B1229" s="88">
        <f>SUM(B1230:B1247)</f>
        <v>0</v>
      </c>
      <c r="C1229" s="67">
        <f>SUM(C1230:C1247)</f>
        <v>0</v>
      </c>
      <c r="D1229" s="69" t="str">
        <f t="shared" si="19"/>
        <v/>
      </c>
    </row>
    <row r="1230" spans="1:4">
      <c r="A1230" s="70" t="s">
        <v>63</v>
      </c>
      <c r="B1230" s="79"/>
      <c r="C1230" s="79"/>
      <c r="D1230" s="69" t="str">
        <f t="shared" si="19"/>
        <v/>
      </c>
    </row>
    <row r="1231" spans="1:4">
      <c r="A1231" s="70" t="s">
        <v>64</v>
      </c>
      <c r="B1231" s="79"/>
      <c r="C1231" s="79"/>
      <c r="D1231" s="69" t="str">
        <f t="shared" si="19"/>
        <v/>
      </c>
    </row>
    <row r="1232" spans="1:4">
      <c r="A1232" s="70" t="s">
        <v>65</v>
      </c>
      <c r="B1232" s="79"/>
      <c r="C1232" s="79"/>
      <c r="D1232" s="69" t="str">
        <f t="shared" si="19"/>
        <v/>
      </c>
    </row>
    <row r="1233" spans="1:4">
      <c r="A1233" s="70" t="s">
        <v>66</v>
      </c>
      <c r="B1233" s="79"/>
      <c r="C1233" s="79"/>
      <c r="D1233" s="69" t="str">
        <f t="shared" si="19"/>
        <v/>
      </c>
    </row>
    <row r="1234" spans="1:4">
      <c r="A1234" s="70" t="s">
        <v>67</v>
      </c>
      <c r="B1234" s="79"/>
      <c r="C1234" s="79"/>
      <c r="D1234" s="69" t="str">
        <f t="shared" si="19"/>
        <v/>
      </c>
    </row>
    <row r="1235" spans="1:4">
      <c r="A1235" s="70" t="s">
        <v>68</v>
      </c>
      <c r="B1235" s="79"/>
      <c r="C1235" s="79"/>
      <c r="D1235" s="69" t="str">
        <f t="shared" si="19"/>
        <v/>
      </c>
    </row>
    <row r="1236" spans="1:4">
      <c r="A1236" s="70" t="s">
        <v>69</v>
      </c>
      <c r="B1236" s="79"/>
      <c r="C1236" s="79"/>
      <c r="D1236" s="69" t="str">
        <f t="shared" si="19"/>
        <v/>
      </c>
    </row>
    <row r="1237" spans="1:4">
      <c r="A1237" s="70" t="s">
        <v>70</v>
      </c>
      <c r="B1237" s="79"/>
      <c r="C1237" s="79"/>
      <c r="D1237" s="69" t="str">
        <f t="shared" si="19"/>
        <v/>
      </c>
    </row>
    <row r="1238" spans="1:4">
      <c r="A1238" s="70" t="s">
        <v>71</v>
      </c>
      <c r="B1238" s="79"/>
      <c r="C1238" s="79"/>
      <c r="D1238" s="69" t="str">
        <f t="shared" si="19"/>
        <v/>
      </c>
    </row>
    <row r="1239" spans="1:4">
      <c r="A1239" s="70" t="s">
        <v>72</v>
      </c>
      <c r="B1239" s="79"/>
      <c r="C1239" s="79"/>
      <c r="D1239" s="69" t="str">
        <f t="shared" si="19"/>
        <v/>
      </c>
    </row>
    <row r="1240" spans="1:4">
      <c r="A1240" s="70" t="s">
        <v>73</v>
      </c>
      <c r="B1240" s="79"/>
      <c r="C1240" s="79"/>
      <c r="D1240" s="69" t="str">
        <f t="shared" si="19"/>
        <v/>
      </c>
    </row>
    <row r="1241" spans="1:4">
      <c r="A1241" s="70" t="s">
        <v>74</v>
      </c>
      <c r="B1241" s="79"/>
      <c r="C1241" s="79"/>
      <c r="D1241" s="69" t="str">
        <f t="shared" si="19"/>
        <v/>
      </c>
    </row>
    <row r="1242" spans="1:4">
      <c r="A1242" s="70" t="s">
        <v>75</v>
      </c>
      <c r="B1242" s="79"/>
      <c r="C1242" s="79"/>
      <c r="D1242" s="69" t="str">
        <f t="shared" si="19"/>
        <v/>
      </c>
    </row>
    <row r="1243" spans="1:4">
      <c r="A1243" s="70" t="s">
        <v>76</v>
      </c>
      <c r="B1243" s="79"/>
      <c r="C1243" s="79"/>
      <c r="D1243" s="69" t="str">
        <f t="shared" si="19"/>
        <v/>
      </c>
    </row>
    <row r="1244" spans="1:4">
      <c r="A1244" s="70" t="s">
        <v>77</v>
      </c>
      <c r="B1244" s="79"/>
      <c r="C1244" s="79"/>
      <c r="D1244" s="69" t="str">
        <f t="shared" si="19"/>
        <v/>
      </c>
    </row>
    <row r="1245" spans="1:4">
      <c r="A1245" s="70" t="s">
        <v>78</v>
      </c>
      <c r="B1245" s="79"/>
      <c r="C1245" s="79"/>
      <c r="D1245" s="69" t="str">
        <f t="shared" si="19"/>
        <v/>
      </c>
    </row>
    <row r="1246" spans="1:4">
      <c r="A1246" s="70" t="s">
        <v>79</v>
      </c>
      <c r="B1246" s="79"/>
      <c r="C1246" s="79"/>
      <c r="D1246" s="69" t="str">
        <f t="shared" si="19"/>
        <v/>
      </c>
    </row>
    <row r="1247" spans="1:4">
      <c r="A1247" s="70" t="s">
        <v>1077</v>
      </c>
      <c r="B1247" s="79"/>
      <c r="C1247" s="79"/>
      <c r="D1247" s="69" t="str">
        <f t="shared" si="19"/>
        <v/>
      </c>
    </row>
    <row r="1248" spans="1:4">
      <c r="A1248" s="70" t="s">
        <v>1078</v>
      </c>
      <c r="B1248" s="88">
        <f>SUM(B1249:B1252)</f>
        <v>52574</v>
      </c>
      <c r="C1248" s="67">
        <f>SUM(C1249:C1252)</f>
        <v>52574</v>
      </c>
      <c r="D1248" s="69">
        <f t="shared" si="19"/>
        <v>100</v>
      </c>
    </row>
    <row r="1249" ht="14.25" spans="1:4">
      <c r="A1249" s="80" t="s">
        <v>1079</v>
      </c>
      <c r="B1249" s="88">
        <v>18855</v>
      </c>
      <c r="C1249" s="88">
        <v>18855</v>
      </c>
      <c r="D1249" s="69">
        <f t="shared" si="19"/>
        <v>100</v>
      </c>
    </row>
    <row r="1250" ht="14.25" spans="1:4">
      <c r="A1250" s="80" t="s">
        <v>1080</v>
      </c>
      <c r="B1250" s="88">
        <v>81310</v>
      </c>
      <c r="C1250" s="88">
        <v>81310</v>
      </c>
      <c r="D1250" s="69">
        <f t="shared" si="19"/>
        <v>100</v>
      </c>
    </row>
    <row r="1251" ht="14.25" spans="1:4">
      <c r="A1251" s="80" t="s">
        <v>1081</v>
      </c>
      <c r="B1251" s="88">
        <v>776</v>
      </c>
      <c r="C1251" s="88">
        <v>776</v>
      </c>
      <c r="D1251" s="69">
        <f t="shared" si="19"/>
        <v>100</v>
      </c>
    </row>
    <row r="1252" ht="14.25" spans="1:4">
      <c r="A1252" s="80" t="s">
        <v>1082</v>
      </c>
      <c r="B1252" s="88">
        <v>-48367</v>
      </c>
      <c r="C1252" s="88">
        <v>-48367</v>
      </c>
      <c r="D1252" s="69">
        <f t="shared" si="19"/>
        <v>100</v>
      </c>
    </row>
    <row r="1253" spans="1:4">
      <c r="A1253" s="70" t="s">
        <v>1083</v>
      </c>
      <c r="B1253" s="88">
        <v>11000</v>
      </c>
      <c r="C1253" s="67">
        <v>11000</v>
      </c>
      <c r="D1253" s="69">
        <f t="shared" si="19"/>
        <v>100</v>
      </c>
    </row>
    <row r="1254" spans="1:4">
      <c r="A1254" s="70" t="s">
        <v>1084</v>
      </c>
      <c r="B1254" s="88">
        <v>89000</v>
      </c>
      <c r="C1254" s="67">
        <v>89000</v>
      </c>
      <c r="D1254" s="69">
        <f t="shared" si="19"/>
        <v>100</v>
      </c>
    </row>
    <row r="1255" spans="1:4">
      <c r="A1255" s="70" t="s">
        <v>1085</v>
      </c>
      <c r="B1255" s="88">
        <f>SUM(B1256)</f>
        <v>0</v>
      </c>
      <c r="C1255" s="67">
        <f>SUM(C1256)</f>
        <v>0</v>
      </c>
      <c r="D1255" s="69" t="str">
        <f t="shared" si="19"/>
        <v/>
      </c>
    </row>
    <row r="1256" spans="1:4">
      <c r="A1256" s="70" t="s">
        <v>1086</v>
      </c>
      <c r="B1256" s="88">
        <v>0</v>
      </c>
      <c r="C1256" s="67"/>
      <c r="D1256" s="69" t="str">
        <f t="shared" si="19"/>
        <v/>
      </c>
    </row>
    <row r="1257" spans="1:4">
      <c r="A1257" s="70"/>
      <c r="B1257" s="88">
        <v>0</v>
      </c>
      <c r="C1257" s="67"/>
      <c r="D1257" s="69" t="str">
        <f t="shared" si="19"/>
        <v/>
      </c>
    </row>
    <row r="1258" spans="1:4">
      <c r="A1258" s="70" t="s">
        <v>1087</v>
      </c>
      <c r="B1258" s="88">
        <f>SUM(B1259)</f>
        <v>48900</v>
      </c>
      <c r="C1258" s="67">
        <f>SUM(C1259)</f>
        <v>48900</v>
      </c>
      <c r="D1258" s="69">
        <f t="shared" si="19"/>
        <v>100</v>
      </c>
    </row>
    <row r="1259" spans="1:4">
      <c r="A1259" s="70" t="s">
        <v>1088</v>
      </c>
      <c r="B1259" s="88">
        <f>SUM(B1260)</f>
        <v>48900</v>
      </c>
      <c r="C1259" s="67">
        <f>SUM(C1260)</f>
        <v>48900</v>
      </c>
      <c r="D1259" s="69">
        <f t="shared" si="19"/>
        <v>100</v>
      </c>
    </row>
    <row r="1260" spans="1:4">
      <c r="A1260" s="70" t="s">
        <v>1089</v>
      </c>
      <c r="B1260" s="88">
        <v>48900</v>
      </c>
      <c r="C1260" s="67">
        <v>48900</v>
      </c>
      <c r="D1260" s="69">
        <f t="shared" si="19"/>
        <v>100</v>
      </c>
    </row>
    <row r="1261" spans="1:4">
      <c r="A1261" s="70"/>
      <c r="B1261" s="88">
        <v>0</v>
      </c>
      <c r="C1261" s="67"/>
      <c r="D1261" s="69" t="str">
        <f t="shared" si="19"/>
        <v/>
      </c>
    </row>
    <row r="1262" spans="1:4">
      <c r="A1262" s="81"/>
      <c r="B1262" s="90">
        <v>0</v>
      </c>
      <c r="C1262" s="82"/>
      <c r="D1262" s="69" t="str">
        <f t="shared" si="19"/>
        <v/>
      </c>
    </row>
    <row r="1263" spans="1:4">
      <c r="A1263" s="84" t="s">
        <v>1090</v>
      </c>
      <c r="B1263" s="88">
        <f>SUM(B4,B1213,B1258)</f>
        <v>2201083.477161</v>
      </c>
      <c r="C1263" s="67">
        <f>SUM(C4,C1213,C1258)</f>
        <v>2218083.477161</v>
      </c>
      <c r="D1263" s="69">
        <f t="shared" si="19"/>
        <v>100.772346899897</v>
      </c>
    </row>
  </sheetData>
  <mergeCells count="1">
    <mergeCell ref="A1:B1"/>
  </mergeCells>
  <pageMargins left="0.75" right="0.75" top="1" bottom="1" header="0.509027777777778" footer="0.509027777777778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3"/>
  <sheetViews>
    <sheetView topLeftCell="A596" workbookViewId="0">
      <selection activeCell="J609" sqref="J609"/>
    </sheetView>
  </sheetViews>
  <sheetFormatPr defaultColWidth="9" defaultRowHeight="13.5" outlineLevelCol="3"/>
  <cols>
    <col min="1" max="1" width="31.2166666666667" style="58" customWidth="1"/>
    <col min="2" max="3" width="12.775" style="58" customWidth="1"/>
    <col min="4" max="4" width="13.8833333333333" style="58" customWidth="1"/>
  </cols>
  <sheetData>
    <row r="1" ht="20.25" spans="1:4">
      <c r="A1" s="59" t="s">
        <v>90</v>
      </c>
      <c r="B1" s="59"/>
      <c r="C1" s="59"/>
      <c r="D1" s="59"/>
    </row>
    <row r="2" spans="1:4">
      <c r="A2" s="60" t="s">
        <v>91</v>
      </c>
      <c r="C2" s="61"/>
      <c r="D2" s="62" t="s">
        <v>8</v>
      </c>
    </row>
    <row r="3" ht="28.5" spans="1:4">
      <c r="A3" s="63" t="s">
        <v>93</v>
      </c>
      <c r="B3" s="64" t="s">
        <v>10</v>
      </c>
      <c r="C3" s="65" t="s">
        <v>11</v>
      </c>
      <c r="D3" s="10" t="s">
        <v>12</v>
      </c>
    </row>
    <row r="4" spans="1:4">
      <c r="A4" s="66" t="s">
        <v>94</v>
      </c>
      <c r="B4" s="67">
        <f>SUM(B5,B249,B250,B305,B361,B410,B527,B599,B674,B698,B832,B903,B979,B1006,B1037,B1047,B1129,B1147,B1201:B1202,B1206,B1210)</f>
        <v>1954609.477161</v>
      </c>
      <c r="C4" s="68">
        <f>SUM(C5,C249,C250,C305,C361,C410,C527,C599,C674,C698,C832,C903,C979,C1006,C1037,C1047,C1129,C1147,C1201:C1202,C1206,C1210)</f>
        <v>1971614</v>
      </c>
      <c r="D4" s="69">
        <f t="shared" ref="D4:D67" si="0">IFERROR(C4/B4*100,"")</f>
        <v>100.869970346388</v>
      </c>
    </row>
    <row r="5" spans="1:4">
      <c r="A5" s="70" t="s">
        <v>95</v>
      </c>
      <c r="B5" s="68">
        <f>SUM(B6,B19,B28,B40,B52,B63,B74,B86,B95,B105,B120,B131,B143,B153,B166,B173,B180,B186,B192,B199,B207,B216,B223,B229,B233,B236,B239,B245)</f>
        <v>151450.835908</v>
      </c>
      <c r="C5" s="68">
        <f>SUM(C6,C19,C28,C40,C52,C63,C74,C86,C95,C105,C120,C131,C143,C153,C166,C173,C180,C186,C192,C199,C207,C216,C223,C229,C233,C236,C239,C245)</f>
        <v>149029</v>
      </c>
      <c r="D5" s="69">
        <f t="shared" si="0"/>
        <v>98.4009095139817</v>
      </c>
    </row>
    <row r="6" spans="1:4">
      <c r="A6" s="70" t="s">
        <v>96</v>
      </c>
      <c r="B6" s="68">
        <f>SUM(B7:B18)</f>
        <v>3993.1881</v>
      </c>
      <c r="C6" s="68">
        <f>SUM(C7:C18)</f>
        <v>3991</v>
      </c>
      <c r="D6" s="69">
        <f t="shared" si="0"/>
        <v>99.9452041840954</v>
      </c>
    </row>
    <row r="7" spans="1:4">
      <c r="A7" s="70" t="s">
        <v>97</v>
      </c>
      <c r="B7" s="68">
        <v>2420</v>
      </c>
      <c r="C7" s="68">
        <v>2269</v>
      </c>
      <c r="D7" s="69">
        <f t="shared" si="0"/>
        <v>93.7603305785124</v>
      </c>
    </row>
    <row r="8" spans="1:4">
      <c r="A8" s="70" t="s">
        <v>98</v>
      </c>
      <c r="B8" s="68">
        <v>123.6681</v>
      </c>
      <c r="C8" s="68">
        <v>123</v>
      </c>
      <c r="D8" s="69">
        <f t="shared" si="0"/>
        <v>99.4597636738981</v>
      </c>
    </row>
    <row r="9" spans="1:4">
      <c r="A9" s="70" t="s">
        <v>99</v>
      </c>
      <c r="B9" s="68">
        <v>8</v>
      </c>
      <c r="C9" s="68">
        <v>8</v>
      </c>
      <c r="D9" s="69">
        <f t="shared" si="0"/>
        <v>100</v>
      </c>
    </row>
    <row r="10" spans="1:4">
      <c r="A10" s="70" t="s">
        <v>100</v>
      </c>
      <c r="B10" s="68">
        <v>295</v>
      </c>
      <c r="C10" s="68">
        <v>295</v>
      </c>
      <c r="D10" s="69">
        <f t="shared" si="0"/>
        <v>100</v>
      </c>
    </row>
    <row r="11" spans="1:4">
      <c r="A11" s="70" t="s">
        <v>101</v>
      </c>
      <c r="B11" s="68">
        <v>155</v>
      </c>
      <c r="C11" s="68">
        <v>0</v>
      </c>
      <c r="D11" s="69">
        <f t="shared" si="0"/>
        <v>0</v>
      </c>
    </row>
    <row r="12" spans="1:4">
      <c r="A12" s="70" t="s">
        <v>102</v>
      </c>
      <c r="B12" s="68">
        <v>20</v>
      </c>
      <c r="C12" s="68">
        <v>60</v>
      </c>
      <c r="D12" s="69">
        <f t="shared" si="0"/>
        <v>300</v>
      </c>
    </row>
    <row r="13" spans="1:4">
      <c r="A13" s="71" t="s">
        <v>103</v>
      </c>
      <c r="B13" s="68">
        <v>321.52</v>
      </c>
      <c r="C13" s="68">
        <v>321</v>
      </c>
      <c r="D13" s="69">
        <f t="shared" si="0"/>
        <v>99.8382682259269</v>
      </c>
    </row>
    <row r="14" spans="1:4">
      <c r="A14" s="70" t="s">
        <v>104</v>
      </c>
      <c r="B14" s="68">
        <v>0</v>
      </c>
      <c r="C14" s="68"/>
      <c r="D14" s="69" t="str">
        <f t="shared" si="0"/>
        <v/>
      </c>
    </row>
    <row r="15" spans="1:4">
      <c r="A15" s="70" t="s">
        <v>105</v>
      </c>
      <c r="B15" s="68">
        <v>115</v>
      </c>
      <c r="C15" s="68">
        <v>0</v>
      </c>
      <c r="D15" s="69">
        <f t="shared" si="0"/>
        <v>0</v>
      </c>
    </row>
    <row r="16" spans="1:4">
      <c r="A16" s="70" t="s">
        <v>106</v>
      </c>
      <c r="B16" s="68">
        <v>0</v>
      </c>
      <c r="C16" s="68">
        <v>0</v>
      </c>
      <c r="D16" s="69" t="str">
        <f t="shared" si="0"/>
        <v/>
      </c>
    </row>
    <row r="17" spans="1:4">
      <c r="A17" s="70" t="s">
        <v>107</v>
      </c>
      <c r="B17" s="68">
        <v>493</v>
      </c>
      <c r="C17" s="68">
        <v>648</v>
      </c>
      <c r="D17" s="69">
        <f t="shared" si="0"/>
        <v>131.440162271805</v>
      </c>
    </row>
    <row r="18" spans="1:4">
      <c r="A18" s="70" t="s">
        <v>108</v>
      </c>
      <c r="B18" s="68">
        <v>42</v>
      </c>
      <c r="C18" s="68">
        <v>267</v>
      </c>
      <c r="D18" s="69">
        <f t="shared" si="0"/>
        <v>635.714285714286</v>
      </c>
    </row>
    <row r="19" spans="1:4">
      <c r="A19" s="70" t="s">
        <v>109</v>
      </c>
      <c r="B19" s="68">
        <f>SUM(B20:B27)</f>
        <v>3405</v>
      </c>
      <c r="C19" s="68">
        <f>SUM(C20:C27)</f>
        <v>3050</v>
      </c>
      <c r="D19" s="69">
        <f t="shared" si="0"/>
        <v>89.5741556534508</v>
      </c>
    </row>
    <row r="20" spans="1:4">
      <c r="A20" s="70" t="s">
        <v>110</v>
      </c>
      <c r="B20" s="68">
        <f>1206+213</f>
        <v>1419</v>
      </c>
      <c r="C20" s="68">
        <v>936</v>
      </c>
      <c r="D20" s="69">
        <f t="shared" si="0"/>
        <v>65.9619450317125</v>
      </c>
    </row>
    <row r="21" spans="1:4">
      <c r="A21" s="70" t="s">
        <v>98</v>
      </c>
      <c r="B21" s="68">
        <v>623</v>
      </c>
      <c r="C21" s="68">
        <v>1052</v>
      </c>
      <c r="D21" s="69">
        <f t="shared" si="0"/>
        <v>168.860353130016</v>
      </c>
    </row>
    <row r="22" spans="1:4">
      <c r="A22" s="70" t="s">
        <v>99</v>
      </c>
      <c r="B22" s="68">
        <v>414</v>
      </c>
      <c r="C22" s="68">
        <v>0</v>
      </c>
      <c r="D22" s="69">
        <f t="shared" si="0"/>
        <v>0</v>
      </c>
    </row>
    <row r="23" spans="1:4">
      <c r="A23" s="70" t="s">
        <v>111</v>
      </c>
      <c r="B23" s="68">
        <v>375</v>
      </c>
      <c r="C23" s="68">
        <v>772</v>
      </c>
      <c r="D23" s="69">
        <f t="shared" si="0"/>
        <v>205.866666666667</v>
      </c>
    </row>
    <row r="24" spans="1:4">
      <c r="A24" s="70" t="s">
        <v>112</v>
      </c>
      <c r="B24" s="68">
        <v>99</v>
      </c>
      <c r="C24" s="68">
        <v>0</v>
      </c>
      <c r="D24" s="69">
        <f t="shared" si="0"/>
        <v>0</v>
      </c>
    </row>
    <row r="25" spans="1:4">
      <c r="A25" s="70" t="s">
        <v>113</v>
      </c>
      <c r="B25" s="68">
        <v>43</v>
      </c>
      <c r="C25" s="68">
        <v>0</v>
      </c>
      <c r="D25" s="69">
        <f t="shared" si="0"/>
        <v>0</v>
      </c>
    </row>
    <row r="26" spans="1:4">
      <c r="A26" s="70" t="s">
        <v>107</v>
      </c>
      <c r="B26" s="68">
        <v>17</v>
      </c>
      <c r="C26" s="68">
        <v>10</v>
      </c>
      <c r="D26" s="69">
        <f t="shared" si="0"/>
        <v>58.8235294117647</v>
      </c>
    </row>
    <row r="27" spans="1:4">
      <c r="A27" s="70" t="s">
        <v>114</v>
      </c>
      <c r="B27" s="68">
        <v>415</v>
      </c>
      <c r="C27" s="68">
        <v>280</v>
      </c>
      <c r="D27" s="69">
        <f t="shared" si="0"/>
        <v>67.4698795180723</v>
      </c>
    </row>
    <row r="28" spans="1:4">
      <c r="A28" s="70" t="s">
        <v>115</v>
      </c>
      <c r="B28" s="68">
        <f>SUM(B29:B39)</f>
        <v>26706.281115</v>
      </c>
      <c r="C28" s="68">
        <f>SUM(C29:C39)</f>
        <v>30084</v>
      </c>
      <c r="D28" s="69">
        <f t="shared" si="0"/>
        <v>112.647657195156</v>
      </c>
    </row>
    <row r="29" spans="1:4">
      <c r="A29" s="70" t="s">
        <v>110</v>
      </c>
      <c r="B29" s="68">
        <v>11365.750955</v>
      </c>
      <c r="C29" s="68">
        <v>8336</v>
      </c>
      <c r="D29" s="69">
        <f t="shared" si="0"/>
        <v>73.3431520099677</v>
      </c>
    </row>
    <row r="30" spans="1:4">
      <c r="A30" s="70" t="s">
        <v>98</v>
      </c>
      <c r="B30" s="68">
        <v>2597.45254</v>
      </c>
      <c r="C30" s="68">
        <v>2698</v>
      </c>
      <c r="D30" s="69">
        <f t="shared" si="0"/>
        <v>103.871002778746</v>
      </c>
    </row>
    <row r="31" spans="1:4">
      <c r="A31" s="70" t="s">
        <v>99</v>
      </c>
      <c r="B31" s="68">
        <v>2361.53248</v>
      </c>
      <c r="C31" s="68">
        <v>861</v>
      </c>
      <c r="D31" s="69">
        <f t="shared" si="0"/>
        <v>36.4593757355393</v>
      </c>
    </row>
    <row r="32" spans="1:4">
      <c r="A32" s="70" t="s">
        <v>116</v>
      </c>
      <c r="B32" s="68">
        <v>0</v>
      </c>
      <c r="C32" s="68">
        <v>0</v>
      </c>
      <c r="D32" s="69" t="str">
        <f t="shared" si="0"/>
        <v/>
      </c>
    </row>
    <row r="33" spans="1:4">
      <c r="A33" s="70" t="s">
        <v>117</v>
      </c>
      <c r="B33" s="68">
        <v>3381.5356</v>
      </c>
      <c r="C33" s="68">
        <v>1389</v>
      </c>
      <c r="D33" s="69">
        <f t="shared" si="0"/>
        <v>41.0760129214668</v>
      </c>
    </row>
    <row r="34" spans="1:4">
      <c r="A34" s="70" t="s">
        <v>118</v>
      </c>
      <c r="B34" s="68">
        <v>1970.14</v>
      </c>
      <c r="C34" s="68">
        <v>1970</v>
      </c>
      <c r="D34" s="69">
        <f t="shared" si="0"/>
        <v>99.9928939060168</v>
      </c>
    </row>
    <row r="35" spans="1:4">
      <c r="A35" s="70" t="s">
        <v>119</v>
      </c>
      <c r="B35" s="68">
        <v>0</v>
      </c>
      <c r="C35" s="68">
        <v>158</v>
      </c>
      <c r="D35" s="69" t="str">
        <f t="shared" si="0"/>
        <v/>
      </c>
    </row>
    <row r="36" spans="1:4">
      <c r="A36" s="70" t="s">
        <v>120</v>
      </c>
      <c r="B36" s="68">
        <v>440</v>
      </c>
      <c r="C36" s="68">
        <v>70</v>
      </c>
      <c r="D36" s="69">
        <f t="shared" si="0"/>
        <v>15.9090909090909</v>
      </c>
    </row>
    <row r="37" spans="1:4">
      <c r="A37" s="70" t="s">
        <v>121</v>
      </c>
      <c r="B37" s="68">
        <v>0</v>
      </c>
      <c r="C37" s="68">
        <v>0</v>
      </c>
      <c r="D37" s="69" t="str">
        <f t="shared" si="0"/>
        <v/>
      </c>
    </row>
    <row r="38" spans="1:4">
      <c r="A38" s="70" t="s">
        <v>107</v>
      </c>
      <c r="B38" s="68">
        <v>502.86954</v>
      </c>
      <c r="C38" s="68">
        <v>503</v>
      </c>
      <c r="D38" s="69">
        <f t="shared" si="0"/>
        <v>100.025943110414</v>
      </c>
    </row>
    <row r="39" spans="1:4">
      <c r="A39" s="70" t="s">
        <v>122</v>
      </c>
      <c r="B39" s="68">
        <v>4087</v>
      </c>
      <c r="C39" s="68">
        <v>14099</v>
      </c>
      <c r="D39" s="69">
        <f t="shared" si="0"/>
        <v>344.971862001468</v>
      </c>
    </row>
    <row r="40" spans="1:4">
      <c r="A40" s="70" t="s">
        <v>123</v>
      </c>
      <c r="B40" s="68">
        <f>SUM(B41:B51)</f>
        <v>12337</v>
      </c>
      <c r="C40" s="68">
        <f>SUM(C41:C51)</f>
        <v>6844</v>
      </c>
      <c r="D40" s="69">
        <f t="shared" si="0"/>
        <v>55.4753992056416</v>
      </c>
    </row>
    <row r="41" spans="1:4">
      <c r="A41" s="70" t="s">
        <v>110</v>
      </c>
      <c r="B41" s="68">
        <v>3174</v>
      </c>
      <c r="C41" s="68">
        <v>2368</v>
      </c>
      <c r="D41" s="69">
        <f t="shared" si="0"/>
        <v>74.6061751732829</v>
      </c>
    </row>
    <row r="42" spans="1:4">
      <c r="A42" s="70" t="s">
        <v>98</v>
      </c>
      <c r="B42" s="68">
        <v>18</v>
      </c>
      <c r="C42" s="68">
        <v>18</v>
      </c>
      <c r="D42" s="69">
        <f t="shared" si="0"/>
        <v>100</v>
      </c>
    </row>
    <row r="43" spans="1:4">
      <c r="A43" s="70" t="s">
        <v>99</v>
      </c>
      <c r="B43" s="68">
        <v>0</v>
      </c>
      <c r="C43" s="68">
        <v>0</v>
      </c>
      <c r="D43" s="69" t="str">
        <f t="shared" si="0"/>
        <v/>
      </c>
    </row>
    <row r="44" spans="1:4">
      <c r="A44" s="70" t="s">
        <v>124</v>
      </c>
      <c r="B44" s="68">
        <v>150</v>
      </c>
      <c r="C44" s="68">
        <v>0</v>
      </c>
      <c r="D44" s="69">
        <f t="shared" si="0"/>
        <v>0</v>
      </c>
    </row>
    <row r="45" spans="1:4">
      <c r="A45" s="70" t="s">
        <v>125</v>
      </c>
      <c r="B45" s="68">
        <v>15</v>
      </c>
      <c r="C45" s="68">
        <v>0</v>
      </c>
      <c r="D45" s="69">
        <f t="shared" si="0"/>
        <v>0</v>
      </c>
    </row>
    <row r="46" spans="1:4">
      <c r="A46" s="70" t="s">
        <v>126</v>
      </c>
      <c r="B46" s="68">
        <v>2756</v>
      </c>
      <c r="C46" s="68">
        <v>856</v>
      </c>
      <c r="D46" s="69">
        <f t="shared" si="0"/>
        <v>31.0595065312046</v>
      </c>
    </row>
    <row r="47" spans="1:4">
      <c r="A47" s="70" t="s">
        <v>127</v>
      </c>
      <c r="B47" s="68">
        <v>1500</v>
      </c>
      <c r="C47" s="68">
        <v>0</v>
      </c>
      <c r="D47" s="69">
        <f t="shared" si="0"/>
        <v>0</v>
      </c>
    </row>
    <row r="48" spans="1:4">
      <c r="A48" s="70" t="s">
        <v>128</v>
      </c>
      <c r="B48" s="68">
        <v>1206</v>
      </c>
      <c r="C48" s="68">
        <v>1206</v>
      </c>
      <c r="D48" s="69">
        <f t="shared" si="0"/>
        <v>100</v>
      </c>
    </row>
    <row r="49" spans="1:4">
      <c r="A49" s="70" t="s">
        <v>129</v>
      </c>
      <c r="B49" s="68">
        <v>0</v>
      </c>
      <c r="C49" s="68">
        <v>0</v>
      </c>
      <c r="D49" s="69" t="str">
        <f t="shared" si="0"/>
        <v/>
      </c>
    </row>
    <row r="50" spans="1:4">
      <c r="A50" s="70" t="s">
        <v>107</v>
      </c>
      <c r="B50" s="68">
        <v>131</v>
      </c>
      <c r="C50" s="68">
        <v>69</v>
      </c>
      <c r="D50" s="69">
        <f t="shared" si="0"/>
        <v>52.6717557251908</v>
      </c>
    </row>
    <row r="51" spans="1:4">
      <c r="A51" s="70" t="s">
        <v>130</v>
      </c>
      <c r="B51" s="68">
        <v>3387</v>
      </c>
      <c r="C51" s="68">
        <v>2327</v>
      </c>
      <c r="D51" s="69">
        <f t="shared" si="0"/>
        <v>68.7038677295542</v>
      </c>
    </row>
    <row r="52" spans="1:4">
      <c r="A52" s="70" t="s">
        <v>131</v>
      </c>
      <c r="B52" s="67">
        <f>SUM(B53:B62)</f>
        <v>1607.74388</v>
      </c>
      <c r="C52" s="67">
        <f>SUM(C53:C62)</f>
        <v>1568</v>
      </c>
      <c r="D52" s="69">
        <f t="shared" si="0"/>
        <v>97.5279719304545</v>
      </c>
    </row>
    <row r="53" spans="1:4">
      <c r="A53" s="70" t="s">
        <v>110</v>
      </c>
      <c r="B53" s="68">
        <v>771.35388</v>
      </c>
      <c r="C53" s="68">
        <v>772</v>
      </c>
      <c r="D53" s="69">
        <f t="shared" si="0"/>
        <v>100.083764406552</v>
      </c>
    </row>
    <row r="54" spans="1:4">
      <c r="A54" s="70" t="s">
        <v>98</v>
      </c>
      <c r="B54" s="68">
        <v>40</v>
      </c>
      <c r="C54" s="68">
        <v>40</v>
      </c>
      <c r="D54" s="69">
        <f t="shared" si="0"/>
        <v>100</v>
      </c>
    </row>
    <row r="55" spans="1:4">
      <c r="A55" s="70" t="s">
        <v>99</v>
      </c>
      <c r="B55" s="68">
        <v>0</v>
      </c>
      <c r="C55" s="68">
        <v>0</v>
      </c>
      <c r="D55" s="69" t="str">
        <f t="shared" si="0"/>
        <v/>
      </c>
    </row>
    <row r="56" spans="1:4">
      <c r="A56" s="70" t="s">
        <v>132</v>
      </c>
      <c r="B56" s="68">
        <v>30</v>
      </c>
      <c r="C56" s="68">
        <v>0</v>
      </c>
      <c r="D56" s="69">
        <f t="shared" si="0"/>
        <v>0</v>
      </c>
    </row>
    <row r="57" spans="1:4">
      <c r="A57" s="70" t="s">
        <v>133</v>
      </c>
      <c r="B57" s="68">
        <v>165</v>
      </c>
      <c r="C57" s="68">
        <v>165</v>
      </c>
      <c r="D57" s="69">
        <f t="shared" si="0"/>
        <v>100</v>
      </c>
    </row>
    <row r="58" spans="1:4">
      <c r="A58" s="70" t="s">
        <v>134</v>
      </c>
      <c r="B58" s="68">
        <v>170.39</v>
      </c>
      <c r="C58" s="68">
        <v>170</v>
      </c>
      <c r="D58" s="69">
        <f t="shared" si="0"/>
        <v>99.771113328247</v>
      </c>
    </row>
    <row r="59" spans="1:4">
      <c r="A59" s="70" t="s">
        <v>135</v>
      </c>
      <c r="B59" s="68">
        <v>201</v>
      </c>
      <c r="C59" s="68">
        <v>160</v>
      </c>
      <c r="D59" s="69">
        <f t="shared" si="0"/>
        <v>79.6019900497513</v>
      </c>
    </row>
    <row r="60" spans="1:4">
      <c r="A60" s="70" t="s">
        <v>136</v>
      </c>
      <c r="B60" s="68">
        <v>160</v>
      </c>
      <c r="C60" s="68">
        <v>160</v>
      </c>
      <c r="D60" s="69">
        <f t="shared" si="0"/>
        <v>100</v>
      </c>
    </row>
    <row r="61" spans="1:4">
      <c r="A61" s="70" t="s">
        <v>107</v>
      </c>
      <c r="B61" s="68">
        <v>0</v>
      </c>
      <c r="C61" s="68">
        <v>1</v>
      </c>
      <c r="D61" s="69" t="str">
        <f t="shared" si="0"/>
        <v/>
      </c>
    </row>
    <row r="62" spans="1:4">
      <c r="A62" s="70" t="s">
        <v>137</v>
      </c>
      <c r="B62" s="68">
        <v>70</v>
      </c>
      <c r="C62" s="68">
        <v>100</v>
      </c>
      <c r="D62" s="69">
        <f t="shared" si="0"/>
        <v>142.857142857143</v>
      </c>
    </row>
    <row r="63" spans="1:4">
      <c r="A63" s="70" t="s">
        <v>138</v>
      </c>
      <c r="B63" s="68">
        <f>SUM(B64:B73)</f>
        <v>10012.115</v>
      </c>
      <c r="C63" s="68">
        <f>SUM(C64:C73)</f>
        <v>10909</v>
      </c>
      <c r="D63" s="69">
        <f t="shared" si="0"/>
        <v>108.957997386167</v>
      </c>
    </row>
    <row r="64" spans="1:4">
      <c r="A64" s="70" t="s">
        <v>110</v>
      </c>
      <c r="B64" s="68">
        <v>4434</v>
      </c>
      <c r="C64" s="68">
        <v>4376</v>
      </c>
      <c r="D64" s="69">
        <f t="shared" si="0"/>
        <v>98.6919260261615</v>
      </c>
    </row>
    <row r="65" spans="1:4">
      <c r="A65" s="70" t="s">
        <v>98</v>
      </c>
      <c r="B65" s="68">
        <v>1440</v>
      </c>
      <c r="C65" s="68">
        <v>849</v>
      </c>
      <c r="D65" s="69">
        <f t="shared" si="0"/>
        <v>58.9583333333333</v>
      </c>
    </row>
    <row r="66" spans="1:4">
      <c r="A66" s="70" t="s">
        <v>99</v>
      </c>
      <c r="B66" s="68">
        <v>560</v>
      </c>
      <c r="C66" s="68">
        <v>560</v>
      </c>
      <c r="D66" s="69">
        <f t="shared" si="0"/>
        <v>100</v>
      </c>
    </row>
    <row r="67" spans="1:4">
      <c r="A67" s="70" t="s">
        <v>139</v>
      </c>
      <c r="B67" s="68">
        <v>120.4</v>
      </c>
      <c r="C67" s="68">
        <v>120</v>
      </c>
      <c r="D67" s="69">
        <f t="shared" si="0"/>
        <v>99.6677740863787</v>
      </c>
    </row>
    <row r="68" spans="1:4">
      <c r="A68" s="70" t="s">
        <v>140</v>
      </c>
      <c r="B68" s="68">
        <v>100</v>
      </c>
      <c r="C68" s="68">
        <v>116</v>
      </c>
      <c r="D68" s="69">
        <f t="shared" ref="D68:D131" si="1">IFERROR(C68/B68*100,"")</f>
        <v>116</v>
      </c>
    </row>
    <row r="69" spans="1:4">
      <c r="A69" s="70" t="s">
        <v>141</v>
      </c>
      <c r="B69" s="68">
        <v>10</v>
      </c>
      <c r="C69" s="68">
        <v>10</v>
      </c>
      <c r="D69" s="69">
        <f t="shared" si="1"/>
        <v>100</v>
      </c>
    </row>
    <row r="70" spans="1:4">
      <c r="A70" s="70" t="s">
        <v>142</v>
      </c>
      <c r="B70" s="68">
        <v>581.715</v>
      </c>
      <c r="C70" s="68">
        <v>698</v>
      </c>
      <c r="D70" s="69">
        <f t="shared" si="1"/>
        <v>119.990029481791</v>
      </c>
    </row>
    <row r="71" spans="1:4">
      <c r="A71" s="70" t="s">
        <v>143</v>
      </c>
      <c r="B71" s="68">
        <v>2123</v>
      </c>
      <c r="C71" s="68">
        <v>1921</v>
      </c>
      <c r="D71" s="69">
        <f t="shared" si="1"/>
        <v>90.4851625058879</v>
      </c>
    </row>
    <row r="72" spans="1:4">
      <c r="A72" s="70" t="s">
        <v>107</v>
      </c>
      <c r="B72" s="68">
        <v>475</v>
      </c>
      <c r="C72" s="68">
        <v>376</v>
      </c>
      <c r="D72" s="69">
        <f t="shared" si="1"/>
        <v>79.1578947368421</v>
      </c>
    </row>
    <row r="73" spans="1:4">
      <c r="A73" s="70" t="s">
        <v>144</v>
      </c>
      <c r="B73" s="68">
        <v>168</v>
      </c>
      <c r="C73" s="68">
        <v>1883</v>
      </c>
      <c r="D73" s="69">
        <f t="shared" si="1"/>
        <v>1120.83333333333</v>
      </c>
    </row>
    <row r="74" spans="1:4">
      <c r="A74" s="70" t="s">
        <v>145</v>
      </c>
      <c r="B74" s="68">
        <f>SUM(B75:B85)</f>
        <v>18679</v>
      </c>
      <c r="C74" s="68">
        <f>SUM(C75:C85)</f>
        <v>18679</v>
      </c>
      <c r="D74" s="69">
        <f t="shared" si="1"/>
        <v>100</v>
      </c>
    </row>
    <row r="75" spans="1:4">
      <c r="A75" s="70" t="s">
        <v>110</v>
      </c>
      <c r="B75" s="68">
        <v>16258</v>
      </c>
      <c r="C75" s="68">
        <v>17558</v>
      </c>
      <c r="D75" s="69">
        <f t="shared" si="1"/>
        <v>107.996063476442</v>
      </c>
    </row>
    <row r="76" spans="1:4">
      <c r="A76" s="70" t="s">
        <v>98</v>
      </c>
      <c r="B76" s="68">
        <v>300</v>
      </c>
      <c r="C76" s="68">
        <v>0</v>
      </c>
      <c r="D76" s="69">
        <f t="shared" si="1"/>
        <v>0</v>
      </c>
    </row>
    <row r="77" spans="1:4">
      <c r="A77" s="70" t="s">
        <v>99</v>
      </c>
      <c r="B77" s="68">
        <v>0</v>
      </c>
      <c r="C77" s="68">
        <v>0</v>
      </c>
      <c r="D77" s="69" t="str">
        <f t="shared" si="1"/>
        <v/>
      </c>
    </row>
    <row r="78" spans="1:4">
      <c r="A78" s="70" t="s">
        <v>146</v>
      </c>
      <c r="B78" s="68">
        <v>0</v>
      </c>
      <c r="C78" s="68">
        <v>0</v>
      </c>
      <c r="D78" s="69" t="str">
        <f t="shared" si="1"/>
        <v/>
      </c>
    </row>
    <row r="79" spans="1:4">
      <c r="A79" s="70" t="s">
        <v>147</v>
      </c>
      <c r="B79" s="68">
        <v>0</v>
      </c>
      <c r="C79" s="68">
        <v>0</v>
      </c>
      <c r="D79" s="69" t="str">
        <f t="shared" si="1"/>
        <v/>
      </c>
    </row>
    <row r="80" spans="1:4">
      <c r="A80" s="70" t="s">
        <v>148</v>
      </c>
      <c r="B80" s="68">
        <v>0</v>
      </c>
      <c r="C80" s="68">
        <v>0</v>
      </c>
      <c r="D80" s="69" t="str">
        <f t="shared" si="1"/>
        <v/>
      </c>
    </row>
    <row r="81" spans="1:4">
      <c r="A81" s="70" t="s">
        <v>149</v>
      </c>
      <c r="B81" s="68">
        <v>0</v>
      </c>
      <c r="C81" s="68">
        <v>0</v>
      </c>
      <c r="D81" s="69" t="str">
        <f t="shared" si="1"/>
        <v/>
      </c>
    </row>
    <row r="82" spans="1:4">
      <c r="A82" s="70" t="s">
        <v>150</v>
      </c>
      <c r="B82" s="68">
        <v>500</v>
      </c>
      <c r="C82" s="68">
        <v>100</v>
      </c>
      <c r="D82" s="69">
        <f t="shared" si="1"/>
        <v>20</v>
      </c>
    </row>
    <row r="83" spans="1:4">
      <c r="A83" s="70" t="s">
        <v>142</v>
      </c>
      <c r="B83" s="68">
        <v>0</v>
      </c>
      <c r="C83" s="68">
        <v>0</v>
      </c>
      <c r="D83" s="69" t="str">
        <f t="shared" si="1"/>
        <v/>
      </c>
    </row>
    <row r="84" spans="1:4">
      <c r="A84" s="70" t="s">
        <v>107</v>
      </c>
      <c r="B84" s="68">
        <v>0</v>
      </c>
      <c r="C84" s="68">
        <v>1</v>
      </c>
      <c r="D84" s="69" t="str">
        <f t="shared" si="1"/>
        <v/>
      </c>
    </row>
    <row r="85" spans="1:4">
      <c r="A85" s="70" t="s">
        <v>151</v>
      </c>
      <c r="B85" s="68">
        <v>1621</v>
      </c>
      <c r="C85" s="68">
        <v>1020</v>
      </c>
      <c r="D85" s="69">
        <f t="shared" si="1"/>
        <v>62.9241209130167</v>
      </c>
    </row>
    <row r="86" spans="1:4">
      <c r="A86" s="70" t="s">
        <v>152</v>
      </c>
      <c r="B86" s="68">
        <f>SUM(B87:B94)</f>
        <v>3538</v>
      </c>
      <c r="C86" s="68">
        <f>SUM(C87:C94)</f>
        <v>3370</v>
      </c>
      <c r="D86" s="69">
        <f t="shared" si="1"/>
        <v>95.2515545505936</v>
      </c>
    </row>
    <row r="87" spans="1:4">
      <c r="A87" s="70" t="s">
        <v>110</v>
      </c>
      <c r="B87" s="68">
        <v>1952</v>
      </c>
      <c r="C87" s="68">
        <v>2353</v>
      </c>
      <c r="D87" s="69">
        <f t="shared" si="1"/>
        <v>120.543032786885</v>
      </c>
    </row>
    <row r="88" spans="1:4">
      <c r="A88" s="70" t="s">
        <v>98</v>
      </c>
      <c r="B88" s="68">
        <v>19</v>
      </c>
      <c r="C88" s="68">
        <v>0</v>
      </c>
      <c r="D88" s="69">
        <f t="shared" si="1"/>
        <v>0</v>
      </c>
    </row>
    <row r="89" spans="1:4">
      <c r="A89" s="70" t="s">
        <v>99</v>
      </c>
      <c r="B89" s="68">
        <v>17</v>
      </c>
      <c r="C89" s="68">
        <v>0</v>
      </c>
      <c r="D89" s="69">
        <f t="shared" si="1"/>
        <v>0</v>
      </c>
    </row>
    <row r="90" spans="1:4">
      <c r="A90" s="70" t="s">
        <v>153</v>
      </c>
      <c r="B90" s="68">
        <v>1113</v>
      </c>
      <c r="C90" s="68">
        <v>510</v>
      </c>
      <c r="D90" s="69">
        <f t="shared" si="1"/>
        <v>45.822102425876</v>
      </c>
    </row>
    <row r="91" spans="1:4">
      <c r="A91" s="70" t="s">
        <v>154</v>
      </c>
      <c r="B91" s="68">
        <v>0</v>
      </c>
      <c r="C91" s="68">
        <v>30</v>
      </c>
      <c r="D91" s="69" t="str">
        <f t="shared" si="1"/>
        <v/>
      </c>
    </row>
    <row r="92" spans="1:4">
      <c r="A92" s="70" t="s">
        <v>142</v>
      </c>
      <c r="B92" s="68">
        <v>200</v>
      </c>
      <c r="C92" s="68">
        <v>200</v>
      </c>
      <c r="D92" s="69">
        <f t="shared" si="1"/>
        <v>100</v>
      </c>
    </row>
    <row r="93" spans="1:4">
      <c r="A93" s="70" t="s">
        <v>107</v>
      </c>
      <c r="B93" s="68">
        <v>0</v>
      </c>
      <c r="C93" s="68">
        <v>0</v>
      </c>
      <c r="D93" s="69" t="str">
        <f t="shared" si="1"/>
        <v/>
      </c>
    </row>
    <row r="94" spans="1:4">
      <c r="A94" s="70" t="s">
        <v>155</v>
      </c>
      <c r="B94" s="68">
        <f>310-73</f>
        <v>237</v>
      </c>
      <c r="C94" s="68">
        <v>277</v>
      </c>
      <c r="D94" s="69">
        <f t="shared" si="1"/>
        <v>116.877637130802</v>
      </c>
    </row>
    <row r="95" spans="1:4">
      <c r="A95" s="70" t="s">
        <v>156</v>
      </c>
      <c r="B95" s="68">
        <f>SUM(B96:B104)</f>
        <v>160</v>
      </c>
      <c r="C95" s="68">
        <f>SUM(C96:C104)</f>
        <v>212</v>
      </c>
      <c r="D95" s="69">
        <f t="shared" si="1"/>
        <v>132.5</v>
      </c>
    </row>
    <row r="96" spans="1:4">
      <c r="A96" s="70" t="s">
        <v>110</v>
      </c>
      <c r="B96" s="68">
        <v>0</v>
      </c>
      <c r="C96" s="68">
        <v>0</v>
      </c>
      <c r="D96" s="69" t="str">
        <f t="shared" si="1"/>
        <v/>
      </c>
    </row>
    <row r="97" spans="1:4">
      <c r="A97" s="70" t="s">
        <v>98</v>
      </c>
      <c r="B97" s="68">
        <v>0</v>
      </c>
      <c r="C97" s="68">
        <v>0</v>
      </c>
      <c r="D97" s="69" t="str">
        <f t="shared" si="1"/>
        <v/>
      </c>
    </row>
    <row r="98" spans="1:4">
      <c r="A98" s="70" t="s">
        <v>99</v>
      </c>
      <c r="B98" s="68">
        <v>0</v>
      </c>
      <c r="C98" s="68">
        <v>0</v>
      </c>
      <c r="D98" s="69" t="str">
        <f t="shared" si="1"/>
        <v/>
      </c>
    </row>
    <row r="99" spans="1:4">
      <c r="A99" s="70" t="s">
        <v>157</v>
      </c>
      <c r="B99" s="68">
        <v>0</v>
      </c>
      <c r="C99" s="68">
        <v>0</v>
      </c>
      <c r="D99" s="69" t="str">
        <f t="shared" si="1"/>
        <v/>
      </c>
    </row>
    <row r="100" spans="1:4">
      <c r="A100" s="70" t="s">
        <v>158</v>
      </c>
      <c r="B100" s="68">
        <v>10</v>
      </c>
      <c r="C100" s="68">
        <v>62</v>
      </c>
      <c r="D100" s="69">
        <f t="shared" si="1"/>
        <v>620</v>
      </c>
    </row>
    <row r="101" spans="1:4">
      <c r="A101" s="70" t="s">
        <v>159</v>
      </c>
      <c r="B101" s="68">
        <v>0</v>
      </c>
      <c r="C101" s="68">
        <v>0</v>
      </c>
      <c r="D101" s="69" t="str">
        <f t="shared" si="1"/>
        <v/>
      </c>
    </row>
    <row r="102" spans="1:4">
      <c r="A102" s="70" t="s">
        <v>142</v>
      </c>
      <c r="B102" s="68">
        <v>0</v>
      </c>
      <c r="C102" s="68">
        <v>0</v>
      </c>
      <c r="D102" s="69" t="str">
        <f t="shared" si="1"/>
        <v/>
      </c>
    </row>
    <row r="103" spans="1:4">
      <c r="A103" s="70" t="s">
        <v>107</v>
      </c>
      <c r="B103" s="68">
        <v>0</v>
      </c>
      <c r="C103" s="68">
        <v>0</v>
      </c>
      <c r="D103" s="69" t="str">
        <f t="shared" si="1"/>
        <v/>
      </c>
    </row>
    <row r="104" spans="1:4">
      <c r="A104" s="70" t="s">
        <v>160</v>
      </c>
      <c r="B104" s="68">
        <v>150</v>
      </c>
      <c r="C104" s="68">
        <v>150</v>
      </c>
      <c r="D104" s="69">
        <f t="shared" si="1"/>
        <v>100</v>
      </c>
    </row>
    <row r="105" spans="1:4">
      <c r="A105" s="70" t="s">
        <v>161</v>
      </c>
      <c r="B105" s="68">
        <f>SUM(B106:B119)</f>
        <v>6905</v>
      </c>
      <c r="C105" s="68">
        <f>SUM(C106:C119)</f>
        <v>8152</v>
      </c>
      <c r="D105" s="69">
        <f t="shared" si="1"/>
        <v>118.059377262853</v>
      </c>
    </row>
    <row r="106" spans="1:4">
      <c r="A106" s="70" t="s">
        <v>110</v>
      </c>
      <c r="B106" s="68">
        <v>-263</v>
      </c>
      <c r="C106" s="68">
        <v>734</v>
      </c>
      <c r="D106" s="69">
        <f t="shared" si="1"/>
        <v>-279.087452471483</v>
      </c>
    </row>
    <row r="107" spans="1:4">
      <c r="A107" s="70" t="s">
        <v>98</v>
      </c>
      <c r="B107" s="68">
        <v>0</v>
      </c>
      <c r="C107" s="68">
        <v>0</v>
      </c>
      <c r="D107" s="69" t="str">
        <f t="shared" si="1"/>
        <v/>
      </c>
    </row>
    <row r="108" spans="1:4">
      <c r="A108" s="70" t="s">
        <v>99</v>
      </c>
      <c r="B108" s="68">
        <v>0</v>
      </c>
      <c r="C108" s="68">
        <v>0</v>
      </c>
      <c r="D108" s="69" t="str">
        <f t="shared" si="1"/>
        <v/>
      </c>
    </row>
    <row r="109" spans="1:4">
      <c r="A109" s="70" t="s">
        <v>162</v>
      </c>
      <c r="B109" s="68">
        <v>0</v>
      </c>
      <c r="C109" s="68">
        <v>0</v>
      </c>
      <c r="D109" s="69" t="str">
        <f t="shared" si="1"/>
        <v/>
      </c>
    </row>
    <row r="110" spans="1:4">
      <c r="A110" s="70" t="s">
        <v>163</v>
      </c>
      <c r="B110" s="68">
        <v>0</v>
      </c>
      <c r="C110" s="68">
        <v>0</v>
      </c>
      <c r="D110" s="69" t="str">
        <f t="shared" si="1"/>
        <v/>
      </c>
    </row>
    <row r="111" spans="1:4">
      <c r="A111" s="70" t="s">
        <v>164</v>
      </c>
      <c r="B111" s="68">
        <v>0</v>
      </c>
      <c r="C111" s="68">
        <v>112</v>
      </c>
      <c r="D111" s="69" t="str">
        <f t="shared" si="1"/>
        <v/>
      </c>
    </row>
    <row r="112" spans="1:4">
      <c r="A112" s="70" t="s">
        <v>165</v>
      </c>
      <c r="B112" s="68">
        <v>0</v>
      </c>
      <c r="C112" s="68">
        <v>0</v>
      </c>
      <c r="D112" s="69" t="str">
        <f t="shared" si="1"/>
        <v/>
      </c>
    </row>
    <row r="113" spans="1:4">
      <c r="A113" s="70" t="s">
        <v>166</v>
      </c>
      <c r="B113" s="68">
        <v>7151</v>
      </c>
      <c r="C113" s="68">
        <v>7297</v>
      </c>
      <c r="D113" s="69">
        <f t="shared" si="1"/>
        <v>102.041672493358</v>
      </c>
    </row>
    <row r="114" spans="1:4">
      <c r="A114" s="70" t="s">
        <v>167</v>
      </c>
      <c r="B114" s="68">
        <v>0</v>
      </c>
      <c r="C114" s="68">
        <v>0</v>
      </c>
      <c r="D114" s="69" t="str">
        <f t="shared" si="1"/>
        <v/>
      </c>
    </row>
    <row r="115" spans="1:4">
      <c r="A115" s="70" t="s">
        <v>168</v>
      </c>
      <c r="B115" s="68">
        <v>0</v>
      </c>
      <c r="C115" s="68">
        <v>0</v>
      </c>
      <c r="D115" s="69" t="str">
        <f t="shared" si="1"/>
        <v/>
      </c>
    </row>
    <row r="116" spans="1:4">
      <c r="A116" s="70" t="s">
        <v>169</v>
      </c>
      <c r="B116" s="68">
        <v>0</v>
      </c>
      <c r="C116" s="68">
        <v>0</v>
      </c>
      <c r="D116" s="69" t="str">
        <f t="shared" si="1"/>
        <v/>
      </c>
    </row>
    <row r="117" spans="1:4">
      <c r="A117" s="70" t="s">
        <v>170</v>
      </c>
      <c r="B117" s="68">
        <v>-3</v>
      </c>
      <c r="C117" s="68">
        <v>0</v>
      </c>
      <c r="D117" s="69">
        <f t="shared" si="1"/>
        <v>0</v>
      </c>
    </row>
    <row r="118" spans="1:4">
      <c r="A118" s="70" t="s">
        <v>107</v>
      </c>
      <c r="B118" s="68">
        <v>0</v>
      </c>
      <c r="C118" s="68">
        <v>0</v>
      </c>
      <c r="D118" s="69" t="str">
        <f t="shared" si="1"/>
        <v/>
      </c>
    </row>
    <row r="119" spans="1:4">
      <c r="A119" s="70" t="s">
        <v>171</v>
      </c>
      <c r="B119" s="68">
        <v>20</v>
      </c>
      <c r="C119" s="68">
        <v>9</v>
      </c>
      <c r="D119" s="69">
        <f t="shared" si="1"/>
        <v>45</v>
      </c>
    </row>
    <row r="120" spans="1:4">
      <c r="A120" s="70" t="s">
        <v>172</v>
      </c>
      <c r="B120" s="68">
        <f>SUM(B121:B130)</f>
        <v>7320.50172</v>
      </c>
      <c r="C120" s="68">
        <f>SUM(C121:C130)</f>
        <v>7627</v>
      </c>
      <c r="D120" s="69">
        <f t="shared" si="1"/>
        <v>104.186848001997</v>
      </c>
    </row>
    <row r="121" spans="1:4">
      <c r="A121" s="70" t="s">
        <v>110</v>
      </c>
      <c r="B121" s="68">
        <v>2293.41172</v>
      </c>
      <c r="C121" s="68">
        <v>2302</v>
      </c>
      <c r="D121" s="69">
        <f t="shared" si="1"/>
        <v>100.374476153806</v>
      </c>
    </row>
    <row r="122" spans="1:4">
      <c r="A122" s="70" t="s">
        <v>98</v>
      </c>
      <c r="B122" s="68">
        <v>154</v>
      </c>
      <c r="C122" s="68">
        <v>54</v>
      </c>
      <c r="D122" s="69">
        <f t="shared" si="1"/>
        <v>35.0649350649351</v>
      </c>
    </row>
    <row r="123" spans="1:4">
      <c r="A123" s="70" t="s">
        <v>99</v>
      </c>
      <c r="B123" s="68">
        <v>138.15</v>
      </c>
      <c r="C123" s="68">
        <v>139</v>
      </c>
      <c r="D123" s="69">
        <f t="shared" si="1"/>
        <v>100.61527325371</v>
      </c>
    </row>
    <row r="124" spans="1:4">
      <c r="A124" s="70" t="s">
        <v>173</v>
      </c>
      <c r="B124" s="68">
        <v>75.94</v>
      </c>
      <c r="C124" s="68">
        <v>76</v>
      </c>
      <c r="D124" s="69">
        <f t="shared" si="1"/>
        <v>100.079009744535</v>
      </c>
    </row>
    <row r="125" spans="1:4">
      <c r="A125" s="70" t="s">
        <v>174</v>
      </c>
      <c r="B125" s="68">
        <v>51</v>
      </c>
      <c r="C125" s="68">
        <v>51</v>
      </c>
      <c r="D125" s="69">
        <f t="shared" si="1"/>
        <v>100</v>
      </c>
    </row>
    <row r="126" spans="1:4">
      <c r="A126" s="70" t="s">
        <v>175</v>
      </c>
      <c r="B126" s="68">
        <v>3</v>
      </c>
      <c r="C126" s="68">
        <v>0</v>
      </c>
      <c r="D126" s="69">
        <f t="shared" si="1"/>
        <v>0</v>
      </c>
    </row>
    <row r="127" spans="1:4">
      <c r="A127" s="70" t="s">
        <v>176</v>
      </c>
      <c r="B127" s="68">
        <v>70</v>
      </c>
      <c r="C127" s="68">
        <v>70</v>
      </c>
      <c r="D127" s="69">
        <f t="shared" si="1"/>
        <v>100</v>
      </c>
    </row>
    <row r="128" spans="1:4">
      <c r="A128" s="70" t="s">
        <v>177</v>
      </c>
      <c r="B128" s="68">
        <v>2143</v>
      </c>
      <c r="C128" s="68">
        <v>1143</v>
      </c>
      <c r="D128" s="69">
        <f t="shared" si="1"/>
        <v>53.3364442370509</v>
      </c>
    </row>
    <row r="129" spans="1:4">
      <c r="A129" s="70" t="s">
        <v>107</v>
      </c>
      <c r="B129" s="68">
        <v>1350</v>
      </c>
      <c r="C129" s="68">
        <v>1038</v>
      </c>
      <c r="D129" s="69">
        <f t="shared" si="1"/>
        <v>76.8888888888889</v>
      </c>
    </row>
    <row r="130" spans="1:4">
      <c r="A130" s="70" t="s">
        <v>178</v>
      </c>
      <c r="B130" s="68">
        <v>1042</v>
      </c>
      <c r="C130" s="68">
        <v>2754</v>
      </c>
      <c r="D130" s="69">
        <f t="shared" si="1"/>
        <v>264.299424184261</v>
      </c>
    </row>
    <row r="131" spans="1:4">
      <c r="A131" s="70" t="s">
        <v>179</v>
      </c>
      <c r="B131" s="68">
        <f>SUM(B132:B142)</f>
        <v>142</v>
      </c>
      <c r="C131" s="68">
        <f>SUM(C132:C142)</f>
        <v>142</v>
      </c>
      <c r="D131" s="69">
        <f t="shared" si="1"/>
        <v>100</v>
      </c>
    </row>
    <row r="132" spans="1:4">
      <c r="A132" s="70" t="s">
        <v>110</v>
      </c>
      <c r="B132" s="68">
        <v>0</v>
      </c>
      <c r="C132" s="68">
        <v>0</v>
      </c>
      <c r="D132" s="69" t="str">
        <f t="shared" ref="D132:D195" si="2">IFERROR(C132/B132*100,"")</f>
        <v/>
      </c>
    </row>
    <row r="133" spans="1:4">
      <c r="A133" s="70" t="s">
        <v>98</v>
      </c>
      <c r="B133" s="68">
        <v>0</v>
      </c>
      <c r="C133" s="68">
        <v>0</v>
      </c>
      <c r="D133" s="69" t="str">
        <f t="shared" si="2"/>
        <v/>
      </c>
    </row>
    <row r="134" spans="1:4">
      <c r="A134" s="70" t="s">
        <v>99</v>
      </c>
      <c r="B134" s="68">
        <v>0</v>
      </c>
      <c r="C134" s="68">
        <v>0</v>
      </c>
      <c r="D134" s="69" t="str">
        <f t="shared" si="2"/>
        <v/>
      </c>
    </row>
    <row r="135" spans="1:4">
      <c r="A135" s="70" t="s">
        <v>180</v>
      </c>
      <c r="B135" s="68">
        <v>0</v>
      </c>
      <c r="C135" s="68">
        <v>0</v>
      </c>
      <c r="D135" s="69" t="str">
        <f t="shared" si="2"/>
        <v/>
      </c>
    </row>
    <row r="136" spans="1:4">
      <c r="A136" s="70" t="s">
        <v>181</v>
      </c>
      <c r="B136" s="68">
        <v>0</v>
      </c>
      <c r="C136" s="68">
        <v>0</v>
      </c>
      <c r="D136" s="69" t="str">
        <f t="shared" si="2"/>
        <v/>
      </c>
    </row>
    <row r="137" spans="1:4">
      <c r="A137" s="70" t="s">
        <v>182</v>
      </c>
      <c r="B137" s="68">
        <v>0</v>
      </c>
      <c r="C137" s="68">
        <v>0</v>
      </c>
      <c r="D137" s="69" t="str">
        <f t="shared" si="2"/>
        <v/>
      </c>
    </row>
    <row r="138" spans="1:4">
      <c r="A138" s="70" t="s">
        <v>183</v>
      </c>
      <c r="B138" s="68">
        <v>0</v>
      </c>
      <c r="C138" s="68">
        <v>0</v>
      </c>
      <c r="D138" s="69" t="str">
        <f t="shared" si="2"/>
        <v/>
      </c>
    </row>
    <row r="139" spans="1:4">
      <c r="A139" s="70" t="s">
        <v>184</v>
      </c>
      <c r="B139" s="68">
        <v>0</v>
      </c>
      <c r="C139" s="68">
        <v>0</v>
      </c>
      <c r="D139" s="69" t="str">
        <f t="shared" si="2"/>
        <v/>
      </c>
    </row>
    <row r="140" spans="1:4">
      <c r="A140" s="70" t="s">
        <v>185</v>
      </c>
      <c r="B140" s="68">
        <v>0</v>
      </c>
      <c r="C140" s="68">
        <v>0</v>
      </c>
      <c r="D140" s="69" t="str">
        <f t="shared" si="2"/>
        <v/>
      </c>
    </row>
    <row r="141" spans="1:4">
      <c r="A141" s="70" t="s">
        <v>107</v>
      </c>
      <c r="B141" s="68">
        <v>0</v>
      </c>
      <c r="C141" s="68">
        <v>0</v>
      </c>
      <c r="D141" s="69" t="str">
        <f t="shared" si="2"/>
        <v/>
      </c>
    </row>
    <row r="142" spans="1:4">
      <c r="A142" s="70" t="s">
        <v>186</v>
      </c>
      <c r="B142" s="68">
        <v>142</v>
      </c>
      <c r="C142" s="68">
        <v>142</v>
      </c>
      <c r="D142" s="69">
        <f t="shared" si="2"/>
        <v>100</v>
      </c>
    </row>
    <row r="143" spans="1:4">
      <c r="A143" s="70" t="s">
        <v>187</v>
      </c>
      <c r="B143" s="68">
        <f>SUM(B144:B152)</f>
        <v>12975.18044</v>
      </c>
      <c r="C143" s="68">
        <f>SUM(C144:C152)</f>
        <v>12373</v>
      </c>
      <c r="D143" s="69">
        <f t="shared" si="2"/>
        <v>95.3589821522359</v>
      </c>
    </row>
    <row r="144" spans="1:4">
      <c r="A144" s="70" t="s">
        <v>110</v>
      </c>
      <c r="B144" s="68">
        <f>11225.18044-218</f>
        <v>11007.18044</v>
      </c>
      <c r="C144" s="68">
        <v>11165</v>
      </c>
      <c r="D144" s="69">
        <f t="shared" si="2"/>
        <v>101.433787343274</v>
      </c>
    </row>
    <row r="145" spans="1:4">
      <c r="A145" s="70" t="s">
        <v>98</v>
      </c>
      <c r="B145" s="68">
        <v>729</v>
      </c>
      <c r="C145" s="68">
        <v>406</v>
      </c>
      <c r="D145" s="69">
        <f t="shared" si="2"/>
        <v>55.6927297668038</v>
      </c>
    </row>
    <row r="146" spans="1:4">
      <c r="A146" s="70" t="s">
        <v>99</v>
      </c>
      <c r="B146" s="68">
        <v>119</v>
      </c>
      <c r="C146" s="68">
        <v>0</v>
      </c>
      <c r="D146" s="69">
        <f t="shared" si="2"/>
        <v>0</v>
      </c>
    </row>
    <row r="147" spans="1:4">
      <c r="A147" s="70" t="s">
        <v>188</v>
      </c>
      <c r="B147" s="68">
        <v>355</v>
      </c>
      <c r="C147" s="68">
        <v>235</v>
      </c>
      <c r="D147" s="69">
        <f t="shared" si="2"/>
        <v>66.1971830985916</v>
      </c>
    </row>
    <row r="148" spans="1:4">
      <c r="A148" s="70" t="s">
        <v>189</v>
      </c>
      <c r="B148" s="68">
        <v>396</v>
      </c>
      <c r="C148" s="68">
        <v>189</v>
      </c>
      <c r="D148" s="69">
        <f t="shared" si="2"/>
        <v>47.7272727272727</v>
      </c>
    </row>
    <row r="149" spans="1:4">
      <c r="A149" s="70" t="s">
        <v>190</v>
      </c>
      <c r="B149" s="68">
        <v>85</v>
      </c>
      <c r="C149" s="68">
        <v>58</v>
      </c>
      <c r="D149" s="69">
        <f t="shared" si="2"/>
        <v>68.2352941176471</v>
      </c>
    </row>
    <row r="150" spans="1:4">
      <c r="A150" s="70" t="s">
        <v>142</v>
      </c>
      <c r="B150" s="68">
        <v>320</v>
      </c>
      <c r="C150" s="68">
        <v>300</v>
      </c>
      <c r="D150" s="69">
        <f t="shared" si="2"/>
        <v>93.75</v>
      </c>
    </row>
    <row r="151" spans="1:4">
      <c r="A151" s="70" t="s">
        <v>107</v>
      </c>
      <c r="B151" s="68">
        <v>0</v>
      </c>
      <c r="C151" s="68">
        <v>0</v>
      </c>
      <c r="D151" s="69" t="str">
        <f t="shared" si="2"/>
        <v/>
      </c>
    </row>
    <row r="152" spans="1:4">
      <c r="A152" s="70" t="s">
        <v>191</v>
      </c>
      <c r="B152" s="68">
        <v>-36</v>
      </c>
      <c r="C152" s="68">
        <v>20</v>
      </c>
      <c r="D152" s="69">
        <f t="shared" si="2"/>
        <v>-55.5555555555556</v>
      </c>
    </row>
    <row r="153" spans="1:4">
      <c r="A153" s="70" t="s">
        <v>192</v>
      </c>
      <c r="B153" s="68">
        <f>SUM(B154:B165)</f>
        <v>7375</v>
      </c>
      <c r="C153" s="68">
        <f>SUM(C154:C165)</f>
        <v>6974</v>
      </c>
      <c r="D153" s="69">
        <f t="shared" si="2"/>
        <v>94.5627118644068</v>
      </c>
    </row>
    <row r="154" spans="1:4">
      <c r="A154" s="70" t="s">
        <v>110</v>
      </c>
      <c r="B154" s="68">
        <v>3112</v>
      </c>
      <c r="C154" s="68">
        <v>3194</v>
      </c>
      <c r="D154" s="69">
        <f t="shared" si="2"/>
        <v>102.634961439589</v>
      </c>
    </row>
    <row r="155" spans="1:4">
      <c r="A155" s="70" t="s">
        <v>98</v>
      </c>
      <c r="B155" s="68">
        <v>12</v>
      </c>
      <c r="C155" s="68">
        <v>0</v>
      </c>
      <c r="D155" s="69">
        <f t="shared" si="2"/>
        <v>0</v>
      </c>
    </row>
    <row r="156" spans="1:4">
      <c r="A156" s="70" t="s">
        <v>99</v>
      </c>
      <c r="B156" s="68">
        <v>0</v>
      </c>
      <c r="C156" s="68">
        <v>0</v>
      </c>
      <c r="D156" s="69" t="str">
        <f t="shared" si="2"/>
        <v/>
      </c>
    </row>
    <row r="157" spans="1:4">
      <c r="A157" s="70" t="s">
        <v>193</v>
      </c>
      <c r="B157" s="68">
        <v>160</v>
      </c>
      <c r="C157" s="68">
        <v>160</v>
      </c>
      <c r="D157" s="69">
        <f t="shared" si="2"/>
        <v>100</v>
      </c>
    </row>
    <row r="158" spans="1:4">
      <c r="A158" s="70" t="s">
        <v>194</v>
      </c>
      <c r="B158" s="68">
        <v>20</v>
      </c>
      <c r="C158" s="68">
        <v>20</v>
      </c>
      <c r="D158" s="69">
        <f t="shared" si="2"/>
        <v>100</v>
      </c>
    </row>
    <row r="159" spans="1:4">
      <c r="A159" s="70" t="s">
        <v>195</v>
      </c>
      <c r="B159" s="68">
        <v>1490</v>
      </c>
      <c r="C159" s="68">
        <v>1097</v>
      </c>
      <c r="D159" s="69">
        <f t="shared" si="2"/>
        <v>73.6241610738255</v>
      </c>
    </row>
    <row r="160" spans="1:4">
      <c r="A160" s="70" t="s">
        <v>196</v>
      </c>
      <c r="B160" s="68">
        <v>400</v>
      </c>
      <c r="C160" s="68">
        <v>0</v>
      </c>
      <c r="D160" s="69">
        <f t="shared" si="2"/>
        <v>0</v>
      </c>
    </row>
    <row r="161" spans="1:4">
      <c r="A161" s="70" t="s">
        <v>197</v>
      </c>
      <c r="B161" s="68">
        <v>0</v>
      </c>
      <c r="C161" s="68">
        <v>0</v>
      </c>
      <c r="D161" s="69" t="str">
        <f t="shared" si="2"/>
        <v/>
      </c>
    </row>
    <row r="162" spans="1:4">
      <c r="A162" s="70" t="s">
        <v>198</v>
      </c>
      <c r="B162" s="68">
        <v>0</v>
      </c>
      <c r="C162" s="68">
        <v>0</v>
      </c>
      <c r="D162" s="69" t="str">
        <f t="shared" si="2"/>
        <v/>
      </c>
    </row>
    <row r="163" spans="1:4">
      <c r="A163" s="70" t="s">
        <v>142</v>
      </c>
      <c r="B163" s="68">
        <v>0</v>
      </c>
      <c r="C163" s="68">
        <v>0</v>
      </c>
      <c r="D163" s="69" t="str">
        <f t="shared" si="2"/>
        <v/>
      </c>
    </row>
    <row r="164" spans="1:4">
      <c r="A164" s="70" t="s">
        <v>107</v>
      </c>
      <c r="B164" s="68">
        <f>1051+82</f>
        <v>1133</v>
      </c>
      <c r="C164" s="68">
        <v>1951</v>
      </c>
      <c r="D164" s="69">
        <f t="shared" si="2"/>
        <v>172.197705207414</v>
      </c>
    </row>
    <row r="165" spans="1:4">
      <c r="A165" s="70" t="s">
        <v>199</v>
      </c>
      <c r="B165" s="68">
        <v>1048</v>
      </c>
      <c r="C165" s="68">
        <v>552</v>
      </c>
      <c r="D165" s="69">
        <f t="shared" si="2"/>
        <v>52.6717557251908</v>
      </c>
    </row>
    <row r="166" spans="1:4">
      <c r="A166" s="70" t="s">
        <v>200</v>
      </c>
      <c r="B166" s="68">
        <f>SUM(B167:B172)</f>
        <v>1020.55432</v>
      </c>
      <c r="C166" s="68">
        <f>SUM(C167:C172)</f>
        <v>995</v>
      </c>
      <c r="D166" s="69">
        <f t="shared" si="2"/>
        <v>97.4960352918794</v>
      </c>
    </row>
    <row r="167" spans="1:4">
      <c r="A167" s="70" t="s">
        <v>110</v>
      </c>
      <c r="B167" s="68">
        <v>312.55432</v>
      </c>
      <c r="C167" s="68">
        <v>298</v>
      </c>
      <c r="D167" s="69">
        <f t="shared" si="2"/>
        <v>95.343427024141</v>
      </c>
    </row>
    <row r="168" spans="1:4">
      <c r="A168" s="70" t="s">
        <v>98</v>
      </c>
      <c r="B168" s="68">
        <v>272</v>
      </c>
      <c r="C168" s="68">
        <v>0</v>
      </c>
      <c r="D168" s="69">
        <f t="shared" si="2"/>
        <v>0</v>
      </c>
    </row>
    <row r="169" spans="1:4">
      <c r="A169" s="70" t="s">
        <v>99</v>
      </c>
      <c r="B169" s="68">
        <v>0</v>
      </c>
      <c r="C169" s="68">
        <v>0</v>
      </c>
      <c r="D169" s="69" t="str">
        <f t="shared" si="2"/>
        <v/>
      </c>
    </row>
    <row r="170" spans="1:4">
      <c r="A170" s="70" t="s">
        <v>201</v>
      </c>
      <c r="B170" s="68">
        <v>110</v>
      </c>
      <c r="C170" s="68">
        <v>206</v>
      </c>
      <c r="D170" s="69">
        <f t="shared" si="2"/>
        <v>187.272727272727</v>
      </c>
    </row>
    <row r="171" spans="1:4">
      <c r="A171" s="70" t="s">
        <v>107</v>
      </c>
      <c r="B171" s="68">
        <v>0</v>
      </c>
      <c r="C171" s="68">
        <v>0</v>
      </c>
      <c r="D171" s="69" t="str">
        <f t="shared" si="2"/>
        <v/>
      </c>
    </row>
    <row r="172" spans="1:4">
      <c r="A172" s="70" t="s">
        <v>202</v>
      </c>
      <c r="B172" s="68">
        <v>326</v>
      </c>
      <c r="C172" s="68">
        <v>491</v>
      </c>
      <c r="D172" s="69">
        <f t="shared" si="2"/>
        <v>150.613496932515</v>
      </c>
    </row>
    <row r="173" spans="1:4">
      <c r="A173" s="70" t="s">
        <v>203</v>
      </c>
      <c r="B173" s="68">
        <f>SUM(B174:B179)</f>
        <v>95</v>
      </c>
      <c r="C173" s="68">
        <f>SUM(C174:C179)</f>
        <v>57</v>
      </c>
      <c r="D173" s="69">
        <f t="shared" si="2"/>
        <v>60</v>
      </c>
    </row>
    <row r="174" spans="1:4">
      <c r="A174" s="70" t="s">
        <v>110</v>
      </c>
      <c r="B174" s="68">
        <v>25</v>
      </c>
      <c r="C174" s="68">
        <v>0</v>
      </c>
      <c r="D174" s="69">
        <f t="shared" si="2"/>
        <v>0</v>
      </c>
    </row>
    <row r="175" spans="1:4">
      <c r="A175" s="70" t="s">
        <v>98</v>
      </c>
      <c r="B175" s="68">
        <v>0</v>
      </c>
      <c r="C175" s="68">
        <v>0</v>
      </c>
      <c r="D175" s="69" t="str">
        <f t="shared" si="2"/>
        <v/>
      </c>
    </row>
    <row r="176" spans="1:4">
      <c r="A176" s="70" t="s">
        <v>99</v>
      </c>
      <c r="B176" s="68">
        <v>0</v>
      </c>
      <c r="C176" s="68">
        <v>0</v>
      </c>
      <c r="D176" s="69" t="str">
        <f t="shared" si="2"/>
        <v/>
      </c>
    </row>
    <row r="177" spans="1:4">
      <c r="A177" s="70" t="s">
        <v>204</v>
      </c>
      <c r="B177" s="68">
        <v>50</v>
      </c>
      <c r="C177" s="68">
        <v>15</v>
      </c>
      <c r="D177" s="69">
        <f t="shared" si="2"/>
        <v>30</v>
      </c>
    </row>
    <row r="178" spans="1:4">
      <c r="A178" s="70" t="s">
        <v>107</v>
      </c>
      <c r="B178" s="68">
        <v>0</v>
      </c>
      <c r="C178" s="68">
        <v>0</v>
      </c>
      <c r="D178" s="69" t="str">
        <f t="shared" si="2"/>
        <v/>
      </c>
    </row>
    <row r="179" spans="1:4">
      <c r="A179" s="70" t="s">
        <v>205</v>
      </c>
      <c r="B179" s="68">
        <v>20</v>
      </c>
      <c r="C179" s="68">
        <v>42</v>
      </c>
      <c r="D179" s="69">
        <f t="shared" si="2"/>
        <v>210</v>
      </c>
    </row>
    <row r="180" spans="1:4">
      <c r="A180" s="72" t="s">
        <v>206</v>
      </c>
      <c r="B180" s="68">
        <f>SUM(B181:B185)</f>
        <v>1861.439157</v>
      </c>
      <c r="C180" s="68">
        <f>SUM(C181:C185)</f>
        <v>1854</v>
      </c>
      <c r="D180" s="69">
        <f t="shared" si="2"/>
        <v>99.6003545443844</v>
      </c>
    </row>
    <row r="181" spans="1:4">
      <c r="A181" s="72" t="s">
        <v>207</v>
      </c>
      <c r="B181" s="68">
        <v>670.0974</v>
      </c>
      <c r="C181" s="68">
        <v>687</v>
      </c>
      <c r="D181" s="69">
        <f t="shared" si="2"/>
        <v>102.522409428838</v>
      </c>
    </row>
    <row r="182" spans="1:4">
      <c r="A182" s="72" t="s">
        <v>208</v>
      </c>
      <c r="B182" s="68">
        <v>29.6196</v>
      </c>
      <c r="C182" s="68">
        <v>30</v>
      </c>
      <c r="D182" s="69">
        <f t="shared" si="2"/>
        <v>101.284284730381</v>
      </c>
    </row>
    <row r="183" spans="1:4">
      <c r="A183" s="72" t="s">
        <v>209</v>
      </c>
      <c r="B183" s="68">
        <v>296</v>
      </c>
      <c r="C183" s="68">
        <v>276</v>
      </c>
      <c r="D183" s="69">
        <f t="shared" si="2"/>
        <v>93.2432432432432</v>
      </c>
    </row>
    <row r="184" spans="1:4">
      <c r="A184" s="72" t="s">
        <v>210</v>
      </c>
      <c r="B184" s="68">
        <v>97</v>
      </c>
      <c r="C184" s="68">
        <v>97</v>
      </c>
      <c r="D184" s="69">
        <f t="shared" si="2"/>
        <v>100</v>
      </c>
    </row>
    <row r="185" spans="1:4">
      <c r="A185" s="72" t="s">
        <v>211</v>
      </c>
      <c r="B185" s="68">
        <v>768.722157</v>
      </c>
      <c r="C185" s="68">
        <v>764</v>
      </c>
      <c r="D185" s="69">
        <f t="shared" si="2"/>
        <v>99.385713426236</v>
      </c>
    </row>
    <row r="186" spans="1:4">
      <c r="A186" s="70" t="s">
        <v>212</v>
      </c>
      <c r="B186" s="68">
        <f>SUM(B187:B191)</f>
        <v>968.65108</v>
      </c>
      <c r="C186" s="68">
        <f>SUM(C187:C191)</f>
        <v>974</v>
      </c>
      <c r="D186" s="69">
        <f t="shared" si="2"/>
        <v>100.552202966624</v>
      </c>
    </row>
    <row r="187" spans="1:4">
      <c r="A187" s="70" t="s">
        <v>110</v>
      </c>
      <c r="B187" s="68">
        <v>551.33108</v>
      </c>
      <c r="C187" s="68">
        <v>556</v>
      </c>
      <c r="D187" s="69">
        <f t="shared" si="2"/>
        <v>100.846845057239</v>
      </c>
    </row>
    <row r="188" spans="1:4">
      <c r="A188" s="70" t="s">
        <v>98</v>
      </c>
      <c r="B188" s="68">
        <v>95</v>
      </c>
      <c r="C188" s="68">
        <v>95</v>
      </c>
      <c r="D188" s="69">
        <f t="shared" si="2"/>
        <v>100</v>
      </c>
    </row>
    <row r="189" spans="1:4">
      <c r="A189" s="70" t="s">
        <v>99</v>
      </c>
      <c r="B189" s="68">
        <v>1.18</v>
      </c>
      <c r="C189" s="68">
        <v>1</v>
      </c>
      <c r="D189" s="69">
        <f t="shared" si="2"/>
        <v>84.7457627118644</v>
      </c>
    </row>
    <row r="190" spans="1:4">
      <c r="A190" s="70" t="s">
        <v>213</v>
      </c>
      <c r="B190" s="68">
        <v>223.14</v>
      </c>
      <c r="C190" s="68">
        <v>224</v>
      </c>
      <c r="D190" s="69">
        <f t="shared" si="2"/>
        <v>100.38540826387</v>
      </c>
    </row>
    <row r="191" spans="1:4">
      <c r="A191" s="70" t="s">
        <v>214</v>
      </c>
      <c r="B191" s="68">
        <v>98</v>
      </c>
      <c r="C191" s="68">
        <v>98</v>
      </c>
      <c r="D191" s="69">
        <f t="shared" si="2"/>
        <v>100</v>
      </c>
    </row>
    <row r="192" spans="1:4">
      <c r="A192" s="70" t="s">
        <v>215</v>
      </c>
      <c r="B192" s="68">
        <f>SUM(B193:B198)</f>
        <v>1220.4795</v>
      </c>
      <c r="C192" s="68">
        <f>SUM(C193:C198)</f>
        <v>1119</v>
      </c>
      <c r="D192" s="69">
        <f t="shared" si="2"/>
        <v>91.685276155806</v>
      </c>
    </row>
    <row r="193" spans="1:4">
      <c r="A193" s="70" t="s">
        <v>110</v>
      </c>
      <c r="B193" s="68">
        <v>806.4795</v>
      </c>
      <c r="C193" s="68">
        <v>705</v>
      </c>
      <c r="D193" s="69">
        <f t="shared" si="2"/>
        <v>87.4169771209312</v>
      </c>
    </row>
    <row r="194" spans="1:4">
      <c r="A194" s="70" t="s">
        <v>98</v>
      </c>
      <c r="B194" s="68">
        <v>110</v>
      </c>
      <c r="C194" s="68">
        <v>80</v>
      </c>
      <c r="D194" s="69">
        <f t="shared" si="2"/>
        <v>72.7272727272727</v>
      </c>
    </row>
    <row r="195" spans="1:4">
      <c r="A195" s="70" t="s">
        <v>99</v>
      </c>
      <c r="B195" s="68">
        <v>0</v>
      </c>
      <c r="C195" s="68">
        <v>0</v>
      </c>
      <c r="D195" s="69" t="str">
        <f t="shared" si="2"/>
        <v/>
      </c>
    </row>
    <row r="196" spans="1:4">
      <c r="A196" s="70" t="s">
        <v>113</v>
      </c>
      <c r="B196" s="68">
        <v>0</v>
      </c>
      <c r="C196" s="68">
        <v>0</v>
      </c>
      <c r="D196" s="69" t="str">
        <f t="shared" ref="D196:D259" si="3">IFERROR(C196/B196*100,"")</f>
        <v/>
      </c>
    </row>
    <row r="197" spans="1:4">
      <c r="A197" s="70" t="s">
        <v>107</v>
      </c>
      <c r="B197" s="68">
        <v>60</v>
      </c>
      <c r="C197" s="68">
        <v>0</v>
      </c>
      <c r="D197" s="69">
        <f t="shared" si="3"/>
        <v>0</v>
      </c>
    </row>
    <row r="198" spans="1:4">
      <c r="A198" s="70" t="s">
        <v>216</v>
      </c>
      <c r="B198" s="68">
        <v>244</v>
      </c>
      <c r="C198" s="68">
        <v>334</v>
      </c>
      <c r="D198" s="69">
        <f t="shared" si="3"/>
        <v>136.885245901639</v>
      </c>
    </row>
    <row r="199" spans="1:4">
      <c r="A199" s="70" t="s">
        <v>217</v>
      </c>
      <c r="B199" s="68">
        <f>SUM(B200:B206)</f>
        <v>3239</v>
      </c>
      <c r="C199" s="68">
        <f>SUM(C200:C206)</f>
        <v>3789</v>
      </c>
      <c r="D199" s="69">
        <f t="shared" si="3"/>
        <v>116.980549552331</v>
      </c>
    </row>
    <row r="200" spans="1:4">
      <c r="A200" s="70" t="s">
        <v>110</v>
      </c>
      <c r="B200" s="68">
        <v>2469</v>
      </c>
      <c r="C200" s="68">
        <v>2168</v>
      </c>
      <c r="D200" s="69">
        <f t="shared" si="3"/>
        <v>87.8088294856217</v>
      </c>
    </row>
    <row r="201" spans="1:4">
      <c r="A201" s="70" t="s">
        <v>98</v>
      </c>
      <c r="B201" s="68">
        <v>-35</v>
      </c>
      <c r="C201" s="68">
        <v>595</v>
      </c>
      <c r="D201" s="69">
        <f t="shared" si="3"/>
        <v>-1700</v>
      </c>
    </row>
    <row r="202" spans="1:4">
      <c r="A202" s="70" t="s">
        <v>99</v>
      </c>
      <c r="B202" s="68">
        <v>-16</v>
      </c>
      <c r="C202" s="68">
        <v>0</v>
      </c>
      <c r="D202" s="69">
        <f t="shared" si="3"/>
        <v>0</v>
      </c>
    </row>
    <row r="203" spans="1:4">
      <c r="A203" s="70" t="s">
        <v>218</v>
      </c>
      <c r="B203" s="68">
        <v>0</v>
      </c>
      <c r="C203" s="68">
        <v>0</v>
      </c>
      <c r="D203" s="69" t="str">
        <f t="shared" si="3"/>
        <v/>
      </c>
    </row>
    <row r="204" spans="1:4">
      <c r="A204" s="70" t="s">
        <v>219</v>
      </c>
      <c r="B204" s="68">
        <v>0</v>
      </c>
      <c r="C204" s="68">
        <v>0</v>
      </c>
      <c r="D204" s="69" t="str">
        <f t="shared" si="3"/>
        <v/>
      </c>
    </row>
    <row r="205" spans="1:4">
      <c r="A205" s="70" t="s">
        <v>107</v>
      </c>
      <c r="B205" s="68">
        <v>90</v>
      </c>
      <c r="C205" s="68">
        <v>88</v>
      </c>
      <c r="D205" s="69">
        <f t="shared" si="3"/>
        <v>97.7777777777778</v>
      </c>
    </row>
    <row r="206" spans="1:4">
      <c r="A206" s="70" t="s">
        <v>220</v>
      </c>
      <c r="B206" s="68">
        <v>731</v>
      </c>
      <c r="C206" s="68">
        <v>938</v>
      </c>
      <c r="D206" s="69">
        <f t="shared" si="3"/>
        <v>128.317373461012</v>
      </c>
    </row>
    <row r="207" spans="1:4">
      <c r="A207" s="70" t="s">
        <v>221</v>
      </c>
      <c r="B207" s="68">
        <f>SUM(B208:B215)</f>
        <v>6368</v>
      </c>
      <c r="C207" s="68">
        <f>SUM(C208:C215)</f>
        <v>6216</v>
      </c>
      <c r="D207" s="69">
        <f t="shared" si="3"/>
        <v>97.6130653266332</v>
      </c>
    </row>
    <row r="208" spans="1:4">
      <c r="A208" s="70" t="s">
        <v>110</v>
      </c>
      <c r="B208" s="68">
        <v>3458</v>
      </c>
      <c r="C208" s="68">
        <v>3126</v>
      </c>
      <c r="D208" s="69">
        <f t="shared" si="3"/>
        <v>90.3990746096009</v>
      </c>
    </row>
    <row r="209" spans="1:4">
      <c r="A209" s="70" t="s">
        <v>98</v>
      </c>
      <c r="B209" s="68">
        <v>146</v>
      </c>
      <c r="C209" s="68">
        <v>293</v>
      </c>
      <c r="D209" s="69">
        <f t="shared" si="3"/>
        <v>200.684931506849</v>
      </c>
    </row>
    <row r="210" spans="1:4">
      <c r="A210" s="70" t="s">
        <v>99</v>
      </c>
      <c r="B210" s="68">
        <v>0</v>
      </c>
      <c r="C210" s="68">
        <v>0</v>
      </c>
      <c r="D210" s="69" t="str">
        <f t="shared" si="3"/>
        <v/>
      </c>
    </row>
    <row r="211" spans="1:4">
      <c r="A211" s="70" t="s">
        <v>222</v>
      </c>
      <c r="B211" s="68">
        <v>459</v>
      </c>
      <c r="C211" s="68">
        <v>359</v>
      </c>
      <c r="D211" s="69">
        <f t="shared" si="3"/>
        <v>78.2135076252723</v>
      </c>
    </row>
    <row r="212" spans="1:4">
      <c r="A212" s="70" t="s">
        <v>223</v>
      </c>
      <c r="B212" s="68">
        <v>0</v>
      </c>
      <c r="C212" s="68">
        <v>0</v>
      </c>
      <c r="D212" s="69" t="str">
        <f t="shared" si="3"/>
        <v/>
      </c>
    </row>
    <row r="213" spans="1:4">
      <c r="A213" s="70" t="s">
        <v>224</v>
      </c>
      <c r="B213" s="68">
        <v>0</v>
      </c>
      <c r="C213" s="68">
        <v>0</v>
      </c>
      <c r="D213" s="69" t="str">
        <f t="shared" si="3"/>
        <v/>
      </c>
    </row>
    <row r="214" spans="1:4">
      <c r="A214" s="70" t="s">
        <v>107</v>
      </c>
      <c r="B214" s="68">
        <v>0</v>
      </c>
      <c r="C214" s="68">
        <v>0</v>
      </c>
      <c r="D214" s="69" t="str">
        <f t="shared" si="3"/>
        <v/>
      </c>
    </row>
    <row r="215" spans="1:4">
      <c r="A215" s="70" t="s">
        <v>225</v>
      </c>
      <c r="B215" s="68">
        <v>2305</v>
      </c>
      <c r="C215" s="68">
        <v>2438</v>
      </c>
      <c r="D215" s="69">
        <f t="shared" si="3"/>
        <v>105.770065075922</v>
      </c>
    </row>
    <row r="216" spans="1:4">
      <c r="A216" s="70" t="s">
        <v>226</v>
      </c>
      <c r="B216" s="68">
        <f>SUM(B217:B222)</f>
        <v>6770.15</v>
      </c>
      <c r="C216" s="68">
        <f>SUM(C217:C222)</f>
        <v>9541</v>
      </c>
      <c r="D216" s="69">
        <f t="shared" si="3"/>
        <v>140.927453601471</v>
      </c>
    </row>
    <row r="217" spans="1:4">
      <c r="A217" s="70" t="s">
        <v>110</v>
      </c>
      <c r="B217" s="68">
        <v>4129</v>
      </c>
      <c r="C217" s="68">
        <v>4646</v>
      </c>
      <c r="D217" s="69">
        <f t="shared" si="3"/>
        <v>112.521191571809</v>
      </c>
    </row>
    <row r="218" spans="1:4">
      <c r="A218" s="70" t="s">
        <v>98</v>
      </c>
      <c r="B218" s="68">
        <v>77</v>
      </c>
      <c r="C218" s="68">
        <v>982</v>
      </c>
      <c r="D218" s="69">
        <f t="shared" si="3"/>
        <v>1275.32467532468</v>
      </c>
    </row>
    <row r="219" spans="1:4">
      <c r="A219" s="70" t="s">
        <v>99</v>
      </c>
      <c r="B219" s="68">
        <v>0</v>
      </c>
      <c r="C219" s="68">
        <v>0</v>
      </c>
      <c r="D219" s="69" t="str">
        <f t="shared" si="3"/>
        <v/>
      </c>
    </row>
    <row r="220" spans="1:4">
      <c r="A220" s="70" t="s">
        <v>227</v>
      </c>
      <c r="B220" s="68">
        <v>768</v>
      </c>
      <c r="C220" s="68">
        <v>168</v>
      </c>
      <c r="D220" s="69">
        <f t="shared" si="3"/>
        <v>21.875</v>
      </c>
    </row>
    <row r="221" spans="1:4">
      <c r="A221" s="70" t="s">
        <v>107</v>
      </c>
      <c r="B221" s="68">
        <v>31.15</v>
      </c>
      <c r="C221" s="68">
        <v>32</v>
      </c>
      <c r="D221" s="69">
        <f t="shared" si="3"/>
        <v>102.728731942215</v>
      </c>
    </row>
    <row r="222" spans="1:4">
      <c r="A222" s="70" t="s">
        <v>228</v>
      </c>
      <c r="B222" s="68">
        <v>1765</v>
      </c>
      <c r="C222" s="68">
        <v>3713</v>
      </c>
      <c r="D222" s="69">
        <f t="shared" si="3"/>
        <v>210.368271954674</v>
      </c>
    </row>
    <row r="223" spans="1:4">
      <c r="A223" s="70" t="s">
        <v>229</v>
      </c>
      <c r="B223" s="68">
        <f>SUM(B224:B228)</f>
        <v>1956.13204</v>
      </c>
      <c r="C223" s="68">
        <f>SUM(C224:C228)</f>
        <v>2096</v>
      </c>
      <c r="D223" s="69">
        <f t="shared" si="3"/>
        <v>107.150231024282</v>
      </c>
    </row>
    <row r="224" spans="1:4">
      <c r="A224" s="70" t="s">
        <v>110</v>
      </c>
      <c r="B224" s="68">
        <v>947</v>
      </c>
      <c r="C224" s="68">
        <v>970</v>
      </c>
      <c r="D224" s="69">
        <f t="shared" si="3"/>
        <v>102.428722280887</v>
      </c>
    </row>
    <row r="225" spans="1:4">
      <c r="A225" s="70" t="s">
        <v>98</v>
      </c>
      <c r="B225" s="68">
        <v>805</v>
      </c>
      <c r="C225" s="68">
        <v>235</v>
      </c>
      <c r="D225" s="69">
        <f t="shared" si="3"/>
        <v>29.1925465838509</v>
      </c>
    </row>
    <row r="226" spans="1:4">
      <c r="A226" s="70" t="s">
        <v>99</v>
      </c>
      <c r="B226" s="68">
        <v>0</v>
      </c>
      <c r="C226" s="68">
        <v>0</v>
      </c>
      <c r="D226" s="69" t="str">
        <f t="shared" si="3"/>
        <v/>
      </c>
    </row>
    <row r="227" spans="1:4">
      <c r="A227" s="70" t="s">
        <v>107</v>
      </c>
      <c r="B227" s="68">
        <v>87.13204</v>
      </c>
      <c r="C227" s="68">
        <v>87</v>
      </c>
      <c r="D227" s="69">
        <f t="shared" si="3"/>
        <v>99.8484598776753</v>
      </c>
    </row>
    <row r="228" spans="1:4">
      <c r="A228" s="70" t="s">
        <v>230</v>
      </c>
      <c r="B228" s="68">
        <v>117</v>
      </c>
      <c r="C228" s="68">
        <v>804</v>
      </c>
      <c r="D228" s="69">
        <f t="shared" si="3"/>
        <v>687.179487179487</v>
      </c>
    </row>
    <row r="229" spans="1:4">
      <c r="A229" s="72" t="s">
        <v>231</v>
      </c>
      <c r="B229" s="68">
        <f>SUM(B230:B232)</f>
        <v>2067.88352</v>
      </c>
      <c r="C229" s="68">
        <f>SUM(C230:C232)</f>
        <v>6616</v>
      </c>
      <c r="D229" s="69">
        <f t="shared" si="3"/>
        <v>319.940651202636</v>
      </c>
    </row>
    <row r="230" spans="1:4">
      <c r="A230" s="72" t="s">
        <v>207</v>
      </c>
      <c r="B230" s="68">
        <v>1060.25192</v>
      </c>
      <c r="C230" s="68">
        <v>1060</v>
      </c>
      <c r="D230" s="69">
        <f t="shared" si="3"/>
        <v>99.9762396091676</v>
      </c>
    </row>
    <row r="231" spans="1:4">
      <c r="A231" s="72" t="s">
        <v>232</v>
      </c>
      <c r="B231" s="68">
        <v>471.3416</v>
      </c>
      <c r="C231" s="68">
        <v>471</v>
      </c>
      <c r="D231" s="69">
        <f t="shared" si="3"/>
        <v>99.9275260235888</v>
      </c>
    </row>
    <row r="232" spans="1:4">
      <c r="A232" s="72" t="s">
        <v>233</v>
      </c>
      <c r="B232" s="68">
        <f>-4990+5483.29+43</f>
        <v>536.29</v>
      </c>
      <c r="C232" s="68">
        <v>5085</v>
      </c>
      <c r="D232" s="69">
        <f t="shared" si="3"/>
        <v>948.181021462269</v>
      </c>
    </row>
    <row r="233" spans="1:4">
      <c r="A233" s="72" t="s">
        <v>234</v>
      </c>
      <c r="B233" s="68">
        <f>SUM(B234:B235)</f>
        <v>716.23728</v>
      </c>
      <c r="C233" s="68">
        <f>SUM(C234:C235)</f>
        <v>716</v>
      </c>
      <c r="D233" s="69">
        <f t="shared" si="3"/>
        <v>99.966871313931</v>
      </c>
    </row>
    <row r="234" spans="1:4">
      <c r="A234" s="72" t="s">
        <v>235</v>
      </c>
      <c r="B234" s="68">
        <v>706.23728</v>
      </c>
      <c r="C234" s="68">
        <v>706</v>
      </c>
      <c r="D234" s="69">
        <f t="shared" si="3"/>
        <v>99.9664022267417</v>
      </c>
    </row>
    <row r="235" spans="1:4">
      <c r="A235" s="72" t="s">
        <v>236</v>
      </c>
      <c r="B235" s="68">
        <v>10</v>
      </c>
      <c r="C235" s="68">
        <v>10</v>
      </c>
      <c r="D235" s="69">
        <f t="shared" si="3"/>
        <v>100</v>
      </c>
    </row>
    <row r="236" spans="1:4">
      <c r="A236" s="72" t="s">
        <v>237</v>
      </c>
      <c r="B236" s="68">
        <f>SUM(B237:B238)</f>
        <v>263.298756</v>
      </c>
      <c r="C236" s="68">
        <f>SUM(C237:C238)</f>
        <v>263</v>
      </c>
      <c r="D236" s="69">
        <f t="shared" si="3"/>
        <v>99.886533455555</v>
      </c>
    </row>
    <row r="237" spans="1:4">
      <c r="A237" s="72" t="s">
        <v>207</v>
      </c>
      <c r="B237" s="68">
        <v>235.648756</v>
      </c>
      <c r="C237" s="68">
        <v>235</v>
      </c>
      <c r="D237" s="69">
        <f t="shared" si="3"/>
        <v>99.7246936453168</v>
      </c>
    </row>
    <row r="238" spans="1:4">
      <c r="A238" s="72" t="s">
        <v>238</v>
      </c>
      <c r="B238" s="68">
        <v>27.65</v>
      </c>
      <c r="C238" s="68">
        <v>28</v>
      </c>
      <c r="D238" s="69">
        <f t="shared" si="3"/>
        <v>101.26582278481</v>
      </c>
    </row>
    <row r="239" spans="1:4">
      <c r="A239" s="70" t="s">
        <v>239</v>
      </c>
      <c r="B239" s="68">
        <f>SUM(B240:B244)</f>
        <v>5157</v>
      </c>
      <c r="C239" s="68">
        <f>SUM(C240:C244)</f>
        <v>0</v>
      </c>
      <c r="D239" s="69">
        <f t="shared" si="3"/>
        <v>0</v>
      </c>
    </row>
    <row r="240" spans="1:4">
      <c r="A240" s="70" t="s">
        <v>110</v>
      </c>
      <c r="B240" s="68">
        <v>1007</v>
      </c>
      <c r="C240" s="68">
        <v>0</v>
      </c>
      <c r="D240" s="69">
        <f t="shared" si="3"/>
        <v>0</v>
      </c>
    </row>
    <row r="241" spans="1:4">
      <c r="A241" s="70" t="s">
        <v>98</v>
      </c>
      <c r="B241" s="68">
        <v>0</v>
      </c>
      <c r="C241" s="68">
        <v>0</v>
      </c>
      <c r="D241" s="69" t="str">
        <f t="shared" si="3"/>
        <v/>
      </c>
    </row>
    <row r="242" spans="1:4">
      <c r="A242" s="70" t="s">
        <v>99</v>
      </c>
      <c r="B242" s="68">
        <v>0</v>
      </c>
      <c r="C242" s="68">
        <v>0</v>
      </c>
      <c r="D242" s="69" t="str">
        <f t="shared" si="3"/>
        <v/>
      </c>
    </row>
    <row r="243" spans="1:4">
      <c r="A243" s="70" t="s">
        <v>107</v>
      </c>
      <c r="B243" s="68">
        <v>0</v>
      </c>
      <c r="C243" s="68">
        <v>0</v>
      </c>
      <c r="D243" s="69" t="str">
        <f t="shared" si="3"/>
        <v/>
      </c>
    </row>
    <row r="244" spans="1:4">
      <c r="A244" s="70" t="s">
        <v>240</v>
      </c>
      <c r="B244" s="68">
        <v>4150</v>
      </c>
      <c r="C244" s="68">
        <v>0</v>
      </c>
      <c r="D244" s="69">
        <f t="shared" si="3"/>
        <v>0</v>
      </c>
    </row>
    <row r="245" spans="1:4">
      <c r="A245" s="70" t="s">
        <v>241</v>
      </c>
      <c r="B245" s="68">
        <f>SUM(B246:B247)</f>
        <v>4591</v>
      </c>
      <c r="C245" s="68">
        <f>SUM(C246:C247)</f>
        <v>818</v>
      </c>
      <c r="D245" s="69">
        <f t="shared" si="3"/>
        <v>17.8174689610107</v>
      </c>
    </row>
    <row r="246" spans="1:4">
      <c r="A246" s="70" t="s">
        <v>242</v>
      </c>
      <c r="B246" s="68">
        <v>0</v>
      </c>
      <c r="C246" s="68">
        <v>0</v>
      </c>
      <c r="D246" s="69" t="str">
        <f t="shared" si="3"/>
        <v/>
      </c>
    </row>
    <row r="247" spans="1:4">
      <c r="A247" s="70" t="s">
        <v>243</v>
      </c>
      <c r="B247" s="73">
        <v>4591</v>
      </c>
      <c r="C247" s="73">
        <v>818</v>
      </c>
      <c r="D247" s="69">
        <f t="shared" si="3"/>
        <v>17.8174689610107</v>
      </c>
    </row>
    <row r="248" spans="1:4">
      <c r="A248" s="70"/>
      <c r="B248" s="68">
        <v>0</v>
      </c>
      <c r="C248" s="68"/>
      <c r="D248" s="69" t="str">
        <f t="shared" si="3"/>
        <v/>
      </c>
    </row>
    <row r="249" spans="1:4">
      <c r="A249" s="70" t="s">
        <v>244</v>
      </c>
      <c r="B249" s="68">
        <v>117535.935722</v>
      </c>
      <c r="C249" s="68">
        <v>111927</v>
      </c>
      <c r="D249" s="69">
        <f t="shared" si="3"/>
        <v>95.2278971639223</v>
      </c>
    </row>
    <row r="250" spans="1:4">
      <c r="A250" s="70" t="s">
        <v>245</v>
      </c>
      <c r="B250" s="68">
        <f>SUM(B251,B256,B265,B272,B278,B282,B286,B290,B296,B303)</f>
        <v>201306.165327</v>
      </c>
      <c r="C250" s="68">
        <f>SUM(C251,C256,C265,C272,C278,C282,C286,C290,C296,C303)</f>
        <v>202293</v>
      </c>
      <c r="D250" s="69">
        <f t="shared" si="3"/>
        <v>100.490215821953</v>
      </c>
    </row>
    <row r="251" spans="1:4">
      <c r="A251" s="70" t="s">
        <v>246</v>
      </c>
      <c r="B251" s="68">
        <v>4256</v>
      </c>
      <c r="C251" s="68">
        <v>3665</v>
      </c>
      <c r="D251" s="69">
        <f t="shared" si="3"/>
        <v>86.1137218045113</v>
      </c>
    </row>
    <row r="252" spans="1:4">
      <c r="A252" s="70" t="s">
        <v>110</v>
      </c>
      <c r="B252" s="68">
        <v>1641.7853</v>
      </c>
      <c r="C252" s="68">
        <v>842</v>
      </c>
      <c r="D252" s="69">
        <f t="shared" si="3"/>
        <v>51.2856339985502</v>
      </c>
    </row>
    <row r="253" spans="1:4">
      <c r="A253" s="70" t="s">
        <v>98</v>
      </c>
      <c r="B253" s="68">
        <v>154</v>
      </c>
      <c r="C253" s="68">
        <v>0</v>
      </c>
      <c r="D253" s="69">
        <f t="shared" si="3"/>
        <v>0</v>
      </c>
    </row>
    <row r="254" spans="1:4">
      <c r="A254" s="70" t="s">
        <v>99</v>
      </c>
      <c r="B254" s="68">
        <v>0</v>
      </c>
      <c r="C254" s="68">
        <v>10</v>
      </c>
      <c r="D254" s="69" t="str">
        <f t="shared" si="3"/>
        <v/>
      </c>
    </row>
    <row r="255" spans="1:4">
      <c r="A255" s="70" t="s">
        <v>247</v>
      </c>
      <c r="B255" s="68">
        <v>2461</v>
      </c>
      <c r="C255" s="68">
        <v>2813</v>
      </c>
      <c r="D255" s="69">
        <f t="shared" si="3"/>
        <v>114.303128809427</v>
      </c>
    </row>
    <row r="256" spans="1:4">
      <c r="A256" s="70" t="s">
        <v>248</v>
      </c>
      <c r="B256" s="68">
        <f>SUM(B257:B264)</f>
        <v>129200.279434</v>
      </c>
      <c r="C256" s="68">
        <f>SUM(C257:C264)</f>
        <v>130369</v>
      </c>
      <c r="D256" s="69">
        <f t="shared" si="3"/>
        <v>100.904580524996</v>
      </c>
    </row>
    <row r="257" spans="1:4">
      <c r="A257" s="70" t="s">
        <v>249</v>
      </c>
      <c r="B257" s="68">
        <v>0</v>
      </c>
      <c r="C257" s="68">
        <v>0</v>
      </c>
      <c r="D257" s="69" t="str">
        <f t="shared" si="3"/>
        <v/>
      </c>
    </row>
    <row r="258" spans="1:4">
      <c r="A258" s="70" t="s">
        <v>250</v>
      </c>
      <c r="B258" s="68">
        <v>2351</v>
      </c>
      <c r="C258" s="68">
        <v>512</v>
      </c>
      <c r="D258" s="69">
        <f t="shared" si="3"/>
        <v>21.7779668226287</v>
      </c>
    </row>
    <row r="259" spans="1:4">
      <c r="A259" s="70" t="s">
        <v>251</v>
      </c>
      <c r="B259" s="68">
        <v>15731.535282</v>
      </c>
      <c r="C259" s="68">
        <v>14568</v>
      </c>
      <c r="D259" s="69">
        <f t="shared" si="3"/>
        <v>92.6038033723809</v>
      </c>
    </row>
    <row r="260" spans="1:4">
      <c r="A260" s="70" t="s">
        <v>252</v>
      </c>
      <c r="B260" s="68">
        <v>103267.074152</v>
      </c>
      <c r="C260" s="68">
        <v>108838</v>
      </c>
      <c r="D260" s="69">
        <f t="shared" ref="D260:D323" si="4">IFERROR(C260/B260*100,"")</f>
        <v>105.394677726417</v>
      </c>
    </row>
    <row r="261" spans="1:4">
      <c r="A261" s="70" t="s">
        <v>253</v>
      </c>
      <c r="B261" s="68">
        <v>6942.67</v>
      </c>
      <c r="C261" s="68">
        <v>6143</v>
      </c>
      <c r="D261" s="69">
        <f t="shared" si="4"/>
        <v>88.4818088718029</v>
      </c>
    </row>
    <row r="262" spans="1:4">
      <c r="A262" s="70" t="s">
        <v>254</v>
      </c>
      <c r="B262" s="68">
        <v>0</v>
      </c>
      <c r="C262" s="68">
        <v>0</v>
      </c>
      <c r="D262" s="69" t="str">
        <f t="shared" si="4"/>
        <v/>
      </c>
    </row>
    <row r="263" spans="1:4">
      <c r="A263" s="70" t="s">
        <v>255</v>
      </c>
      <c r="B263" s="68">
        <v>0</v>
      </c>
      <c r="C263" s="68">
        <v>0</v>
      </c>
      <c r="D263" s="69" t="str">
        <f t="shared" si="4"/>
        <v/>
      </c>
    </row>
    <row r="264" spans="1:4">
      <c r="A264" s="70" t="s">
        <v>256</v>
      </c>
      <c r="B264" s="68">
        <v>908</v>
      </c>
      <c r="C264" s="68">
        <v>308</v>
      </c>
      <c r="D264" s="69">
        <f t="shared" si="4"/>
        <v>33.920704845815</v>
      </c>
    </row>
    <row r="265" spans="1:4">
      <c r="A265" s="70" t="s">
        <v>257</v>
      </c>
      <c r="B265" s="68">
        <f>SUM(B266:B271)</f>
        <v>63625.885893</v>
      </c>
      <c r="C265" s="68">
        <f>SUM(C266:C271)</f>
        <v>64709</v>
      </c>
      <c r="D265" s="69">
        <f t="shared" si="4"/>
        <v>101.702316740739</v>
      </c>
    </row>
    <row r="266" spans="1:4">
      <c r="A266" s="70" t="s">
        <v>258</v>
      </c>
      <c r="B266" s="68">
        <v>0</v>
      </c>
      <c r="C266" s="68">
        <v>0</v>
      </c>
      <c r="D266" s="69" t="str">
        <f t="shared" si="4"/>
        <v/>
      </c>
    </row>
    <row r="267" spans="1:4">
      <c r="A267" s="70" t="s">
        <v>259</v>
      </c>
      <c r="B267" s="68">
        <v>7451.62781</v>
      </c>
      <c r="C267" s="68">
        <v>7512</v>
      </c>
      <c r="D267" s="69">
        <f t="shared" si="4"/>
        <v>100.810187942009</v>
      </c>
    </row>
    <row r="268" spans="1:4">
      <c r="A268" s="70" t="s">
        <v>260</v>
      </c>
      <c r="B268" s="68">
        <v>22459.245008</v>
      </c>
      <c r="C268" s="68">
        <v>21695</v>
      </c>
      <c r="D268" s="69">
        <f t="shared" si="4"/>
        <v>96.5971919014741</v>
      </c>
    </row>
    <row r="269" spans="1:4">
      <c r="A269" s="70" t="s">
        <v>261</v>
      </c>
      <c r="B269" s="68">
        <v>1941.013075</v>
      </c>
      <c r="C269" s="68">
        <v>1464</v>
      </c>
      <c r="D269" s="69">
        <f t="shared" si="4"/>
        <v>75.4245305637624</v>
      </c>
    </row>
    <row r="270" spans="1:4">
      <c r="A270" s="70" t="s">
        <v>262</v>
      </c>
      <c r="B270" s="68">
        <v>31474</v>
      </c>
      <c r="C270" s="68">
        <v>33938</v>
      </c>
      <c r="D270" s="69">
        <f t="shared" si="4"/>
        <v>107.828683993137</v>
      </c>
    </row>
    <row r="271" spans="1:4">
      <c r="A271" s="70" t="s">
        <v>263</v>
      </c>
      <c r="B271" s="68">
        <v>300</v>
      </c>
      <c r="C271" s="68">
        <v>100</v>
      </c>
      <c r="D271" s="69">
        <f t="shared" si="4"/>
        <v>33.3333333333333</v>
      </c>
    </row>
    <row r="272" spans="1:4">
      <c r="A272" s="70" t="s">
        <v>264</v>
      </c>
      <c r="B272" s="68">
        <f>SUM(B273:B277)</f>
        <v>0</v>
      </c>
      <c r="C272" s="68">
        <f>SUM(C273:C277)</f>
        <v>0</v>
      </c>
      <c r="D272" s="69" t="str">
        <f t="shared" si="4"/>
        <v/>
      </c>
    </row>
    <row r="273" spans="1:4">
      <c r="A273" s="70" t="s">
        <v>265</v>
      </c>
      <c r="B273" s="68">
        <v>0</v>
      </c>
      <c r="C273" s="68">
        <v>0</v>
      </c>
      <c r="D273" s="69" t="str">
        <f t="shared" si="4"/>
        <v/>
      </c>
    </row>
    <row r="274" spans="1:4">
      <c r="A274" s="70" t="s">
        <v>266</v>
      </c>
      <c r="B274" s="68">
        <v>0</v>
      </c>
      <c r="C274" s="68">
        <v>0</v>
      </c>
      <c r="D274" s="69" t="str">
        <f t="shared" si="4"/>
        <v/>
      </c>
    </row>
    <row r="275" spans="1:4">
      <c r="A275" s="70" t="s">
        <v>267</v>
      </c>
      <c r="B275" s="68">
        <v>0</v>
      </c>
      <c r="C275" s="68">
        <v>0</v>
      </c>
      <c r="D275" s="69" t="str">
        <f t="shared" si="4"/>
        <v/>
      </c>
    </row>
    <row r="276" spans="1:4">
      <c r="A276" s="70" t="s">
        <v>268</v>
      </c>
      <c r="B276" s="68">
        <v>0</v>
      </c>
      <c r="C276" s="68">
        <v>0</v>
      </c>
      <c r="D276" s="69" t="str">
        <f t="shared" si="4"/>
        <v/>
      </c>
    </row>
    <row r="277" spans="1:4">
      <c r="A277" s="70" t="s">
        <v>269</v>
      </c>
      <c r="B277" s="68">
        <v>0</v>
      </c>
      <c r="C277" s="68">
        <v>0</v>
      </c>
      <c r="D277" s="69" t="str">
        <f t="shared" si="4"/>
        <v/>
      </c>
    </row>
    <row r="278" spans="1:4">
      <c r="A278" s="70" t="s">
        <v>270</v>
      </c>
      <c r="B278" s="68">
        <f>SUM(B279:B281)</f>
        <v>0</v>
      </c>
      <c r="C278" s="68">
        <f>SUM(C279:C281)</f>
        <v>0</v>
      </c>
      <c r="D278" s="69" t="str">
        <f t="shared" si="4"/>
        <v/>
      </c>
    </row>
    <row r="279" spans="1:4">
      <c r="A279" s="70" t="s">
        <v>271</v>
      </c>
      <c r="B279" s="68">
        <v>0</v>
      </c>
      <c r="C279" s="68">
        <v>0</v>
      </c>
      <c r="D279" s="69" t="str">
        <f t="shared" si="4"/>
        <v/>
      </c>
    </row>
    <row r="280" spans="1:4">
      <c r="A280" s="70" t="s">
        <v>272</v>
      </c>
      <c r="B280" s="68">
        <v>0</v>
      </c>
      <c r="C280" s="68">
        <v>0</v>
      </c>
      <c r="D280" s="69" t="str">
        <f t="shared" si="4"/>
        <v/>
      </c>
    </row>
    <row r="281" spans="1:4">
      <c r="A281" s="70" t="s">
        <v>273</v>
      </c>
      <c r="B281" s="68">
        <v>0</v>
      </c>
      <c r="C281" s="68">
        <v>0</v>
      </c>
      <c r="D281" s="69" t="str">
        <f t="shared" si="4"/>
        <v/>
      </c>
    </row>
    <row r="282" spans="1:4">
      <c r="A282" s="70" t="s">
        <v>274</v>
      </c>
      <c r="B282" s="68">
        <f>SUM(B283:B285)</f>
        <v>0</v>
      </c>
      <c r="C282" s="68">
        <f>SUM(C283:C285)</f>
        <v>0</v>
      </c>
      <c r="D282" s="69" t="str">
        <f t="shared" si="4"/>
        <v/>
      </c>
    </row>
    <row r="283" spans="1:4">
      <c r="A283" s="70" t="s">
        <v>275</v>
      </c>
      <c r="B283" s="68">
        <v>0</v>
      </c>
      <c r="C283" s="68">
        <v>0</v>
      </c>
      <c r="D283" s="69" t="str">
        <f t="shared" si="4"/>
        <v/>
      </c>
    </row>
    <row r="284" spans="1:4">
      <c r="A284" s="70" t="s">
        <v>276</v>
      </c>
      <c r="B284" s="68">
        <v>0</v>
      </c>
      <c r="C284" s="68">
        <v>0</v>
      </c>
      <c r="D284" s="69" t="str">
        <f t="shared" si="4"/>
        <v/>
      </c>
    </row>
    <row r="285" spans="1:4">
      <c r="A285" s="70" t="s">
        <v>277</v>
      </c>
      <c r="B285" s="68">
        <v>0</v>
      </c>
      <c r="C285" s="68">
        <v>0</v>
      </c>
      <c r="D285" s="69" t="str">
        <f t="shared" si="4"/>
        <v/>
      </c>
    </row>
    <row r="286" spans="1:4">
      <c r="A286" s="70" t="s">
        <v>278</v>
      </c>
      <c r="B286" s="68">
        <f>SUM(B287:B289)</f>
        <v>971</v>
      </c>
      <c r="C286" s="68">
        <f>SUM(C287:C289)</f>
        <v>971</v>
      </c>
      <c r="D286" s="69">
        <f t="shared" si="4"/>
        <v>100</v>
      </c>
    </row>
    <row r="287" spans="1:4">
      <c r="A287" s="70" t="s">
        <v>279</v>
      </c>
      <c r="B287" s="68">
        <v>971</v>
      </c>
      <c r="C287" s="68">
        <v>971</v>
      </c>
      <c r="D287" s="69">
        <f t="shared" si="4"/>
        <v>100</v>
      </c>
    </row>
    <row r="288" spans="1:4">
      <c r="A288" s="70" t="s">
        <v>280</v>
      </c>
      <c r="B288" s="68">
        <v>0</v>
      </c>
      <c r="C288" s="68">
        <v>0</v>
      </c>
      <c r="D288" s="69" t="str">
        <f t="shared" si="4"/>
        <v/>
      </c>
    </row>
    <row r="289" spans="1:4">
      <c r="A289" s="70" t="s">
        <v>281</v>
      </c>
      <c r="B289" s="68">
        <v>0</v>
      </c>
      <c r="C289" s="68">
        <v>0</v>
      </c>
      <c r="D289" s="69" t="str">
        <f t="shared" si="4"/>
        <v/>
      </c>
    </row>
    <row r="290" spans="1:4">
      <c r="A290" s="70" t="s">
        <v>282</v>
      </c>
      <c r="B290" s="68">
        <f>SUM(B291:B295)</f>
        <v>3253</v>
      </c>
      <c r="C290" s="68">
        <f>SUM(C291:C295)</f>
        <v>2579</v>
      </c>
      <c r="D290" s="69">
        <f t="shared" si="4"/>
        <v>79.2806640024593</v>
      </c>
    </row>
    <row r="291" spans="1:4">
      <c r="A291" s="70" t="s">
        <v>283</v>
      </c>
      <c r="B291" s="68">
        <v>0</v>
      </c>
      <c r="C291" s="68">
        <v>0</v>
      </c>
      <c r="D291" s="69" t="str">
        <f t="shared" si="4"/>
        <v/>
      </c>
    </row>
    <row r="292" spans="1:4">
      <c r="A292" s="70" t="s">
        <v>284</v>
      </c>
      <c r="B292" s="68">
        <v>3114</v>
      </c>
      <c r="C292" s="68">
        <v>2579</v>
      </c>
      <c r="D292" s="69">
        <f t="shared" si="4"/>
        <v>82.8195247270392</v>
      </c>
    </row>
    <row r="293" spans="1:4">
      <c r="A293" s="70" t="s">
        <v>285</v>
      </c>
      <c r="B293" s="68">
        <v>139</v>
      </c>
      <c r="C293" s="68">
        <v>0</v>
      </c>
      <c r="D293" s="69">
        <f t="shared" si="4"/>
        <v>0</v>
      </c>
    </row>
    <row r="294" spans="1:4">
      <c r="A294" s="70" t="s">
        <v>286</v>
      </c>
      <c r="B294" s="68">
        <v>0</v>
      </c>
      <c r="C294" s="68">
        <v>0</v>
      </c>
      <c r="D294" s="69" t="str">
        <f t="shared" si="4"/>
        <v/>
      </c>
    </row>
    <row r="295" spans="1:4">
      <c r="A295" s="70" t="s">
        <v>287</v>
      </c>
      <c r="B295" s="68">
        <v>0</v>
      </c>
      <c r="C295" s="68">
        <v>0</v>
      </c>
      <c r="D295" s="69" t="str">
        <f t="shared" si="4"/>
        <v/>
      </c>
    </row>
    <row r="296" spans="1:4">
      <c r="A296" s="70" t="s">
        <v>288</v>
      </c>
      <c r="B296" s="68">
        <f>SUM(B297:B302)</f>
        <v>0</v>
      </c>
      <c r="C296" s="68">
        <f>SUM(C297:C302)</f>
        <v>0</v>
      </c>
      <c r="D296" s="69" t="str">
        <f t="shared" si="4"/>
        <v/>
      </c>
    </row>
    <row r="297" spans="1:4">
      <c r="A297" s="70" t="s">
        <v>289</v>
      </c>
      <c r="B297" s="68">
        <v>0</v>
      </c>
      <c r="C297" s="68">
        <v>0</v>
      </c>
      <c r="D297" s="69" t="str">
        <f t="shared" si="4"/>
        <v/>
      </c>
    </row>
    <row r="298" spans="1:4">
      <c r="A298" s="70" t="s">
        <v>290</v>
      </c>
      <c r="B298" s="68">
        <v>0</v>
      </c>
      <c r="C298" s="68">
        <v>0</v>
      </c>
      <c r="D298" s="69" t="str">
        <f t="shared" si="4"/>
        <v/>
      </c>
    </row>
    <row r="299" spans="1:4">
      <c r="A299" s="70" t="s">
        <v>291</v>
      </c>
      <c r="B299" s="68">
        <v>0</v>
      </c>
      <c r="C299" s="68">
        <v>0</v>
      </c>
      <c r="D299" s="69" t="str">
        <f t="shared" si="4"/>
        <v/>
      </c>
    </row>
    <row r="300" spans="1:4">
      <c r="A300" s="70" t="s">
        <v>292</v>
      </c>
      <c r="B300" s="68">
        <v>0</v>
      </c>
      <c r="C300" s="68">
        <v>0</v>
      </c>
      <c r="D300" s="69" t="str">
        <f t="shared" si="4"/>
        <v/>
      </c>
    </row>
    <row r="301" spans="1:4">
      <c r="A301" s="70" t="s">
        <v>293</v>
      </c>
      <c r="B301" s="68">
        <v>0</v>
      </c>
      <c r="C301" s="68">
        <v>0</v>
      </c>
      <c r="D301" s="69" t="str">
        <f t="shared" si="4"/>
        <v/>
      </c>
    </row>
    <row r="302" spans="1:4">
      <c r="A302" s="70" t="s">
        <v>294</v>
      </c>
      <c r="B302" s="68">
        <v>0</v>
      </c>
      <c r="C302" s="68">
        <v>0</v>
      </c>
      <c r="D302" s="69" t="str">
        <f t="shared" si="4"/>
        <v/>
      </c>
    </row>
    <row r="303" spans="1:4">
      <c r="A303" s="70" t="s">
        <v>295</v>
      </c>
      <c r="B303" s="68">
        <f>SUM(B304)</f>
        <v>0</v>
      </c>
      <c r="C303" s="68">
        <f>SUM(C304)</f>
        <v>0</v>
      </c>
      <c r="D303" s="69" t="str">
        <f t="shared" si="4"/>
        <v/>
      </c>
    </row>
    <row r="304" spans="1:4">
      <c r="A304" s="70" t="s">
        <v>296</v>
      </c>
      <c r="B304" s="68">
        <v>0</v>
      </c>
      <c r="C304" s="68">
        <v>0</v>
      </c>
      <c r="D304" s="69" t="str">
        <f t="shared" si="4"/>
        <v/>
      </c>
    </row>
    <row r="305" spans="1:4">
      <c r="A305" s="70" t="s">
        <v>297</v>
      </c>
      <c r="B305" s="68">
        <f>SUM(B306,B311,B320,B326,B332,B337,B342,B349,B353,B356)</f>
        <v>113282.58287</v>
      </c>
      <c r="C305" s="68">
        <f>SUM(C306,C311,C320,C326,C332,C337,C342,C349,C353,C356)</f>
        <v>113227</v>
      </c>
      <c r="D305" s="69">
        <f t="shared" si="4"/>
        <v>99.9509343196528</v>
      </c>
    </row>
    <row r="306" spans="1:4">
      <c r="A306" s="70" t="s">
        <v>298</v>
      </c>
      <c r="B306" s="68">
        <f>SUM(B307:B310)</f>
        <v>1435.48906</v>
      </c>
      <c r="C306" s="68">
        <f>SUM(C307:C310)</f>
        <v>1631</v>
      </c>
      <c r="D306" s="69">
        <f t="shared" si="4"/>
        <v>113.619814002623</v>
      </c>
    </row>
    <row r="307" spans="1:4">
      <c r="A307" s="70" t="s">
        <v>110</v>
      </c>
      <c r="B307" s="68">
        <v>1003.48906</v>
      </c>
      <c r="C307" s="68">
        <v>1003</v>
      </c>
      <c r="D307" s="69">
        <f t="shared" si="4"/>
        <v>99.9512640426793</v>
      </c>
    </row>
    <row r="308" spans="1:4">
      <c r="A308" s="70" t="s">
        <v>98</v>
      </c>
      <c r="B308" s="68">
        <v>160</v>
      </c>
      <c r="C308" s="68">
        <v>150</v>
      </c>
      <c r="D308" s="69">
        <f t="shared" si="4"/>
        <v>93.75</v>
      </c>
    </row>
    <row r="309" spans="1:4">
      <c r="A309" s="70" t="s">
        <v>99</v>
      </c>
      <c r="B309" s="68">
        <v>0</v>
      </c>
      <c r="C309" s="68">
        <v>0</v>
      </c>
      <c r="D309" s="69" t="str">
        <f t="shared" si="4"/>
        <v/>
      </c>
    </row>
    <row r="310" spans="1:4">
      <c r="A310" s="70" t="s">
        <v>299</v>
      </c>
      <c r="B310" s="73">
        <v>272</v>
      </c>
      <c r="C310" s="73">
        <v>478</v>
      </c>
      <c r="D310" s="69">
        <f t="shared" si="4"/>
        <v>175.735294117647</v>
      </c>
    </row>
    <row r="311" spans="1:4">
      <c r="A311" s="70" t="s">
        <v>300</v>
      </c>
      <c r="B311" s="68">
        <f>SUM(B312:B319)</f>
        <v>0</v>
      </c>
      <c r="C311" s="68">
        <f>SUM(C312:C319)</f>
        <v>0</v>
      </c>
      <c r="D311" s="69" t="str">
        <f t="shared" si="4"/>
        <v/>
      </c>
    </row>
    <row r="312" spans="1:4">
      <c r="A312" s="70" t="s">
        <v>301</v>
      </c>
      <c r="B312" s="68">
        <v>0</v>
      </c>
      <c r="C312" s="68">
        <v>0</v>
      </c>
      <c r="D312" s="69" t="str">
        <f t="shared" si="4"/>
        <v/>
      </c>
    </row>
    <row r="313" spans="1:4">
      <c r="A313" s="70" t="s">
        <v>302</v>
      </c>
      <c r="B313" s="68">
        <v>0</v>
      </c>
      <c r="C313" s="68">
        <v>0</v>
      </c>
      <c r="D313" s="69" t="str">
        <f t="shared" si="4"/>
        <v/>
      </c>
    </row>
    <row r="314" spans="1:4">
      <c r="A314" s="70" t="s">
        <v>303</v>
      </c>
      <c r="B314" s="68">
        <v>0</v>
      </c>
      <c r="C314" s="68">
        <v>0</v>
      </c>
      <c r="D314" s="69" t="str">
        <f t="shared" si="4"/>
        <v/>
      </c>
    </row>
    <row r="315" spans="1:4">
      <c r="A315" s="70" t="s">
        <v>304</v>
      </c>
      <c r="B315" s="68">
        <v>0</v>
      </c>
      <c r="C315" s="68">
        <v>0</v>
      </c>
      <c r="D315" s="69" t="str">
        <f t="shared" si="4"/>
        <v/>
      </c>
    </row>
    <row r="316" spans="1:4">
      <c r="A316" s="70" t="s">
        <v>305</v>
      </c>
      <c r="B316" s="68">
        <v>0</v>
      </c>
      <c r="C316" s="68">
        <v>0</v>
      </c>
      <c r="D316" s="69" t="str">
        <f t="shared" si="4"/>
        <v/>
      </c>
    </row>
    <row r="317" spans="1:4">
      <c r="A317" s="70" t="s">
        <v>306</v>
      </c>
      <c r="B317" s="68">
        <v>0</v>
      </c>
      <c r="C317" s="68">
        <v>0</v>
      </c>
      <c r="D317" s="69" t="str">
        <f t="shared" si="4"/>
        <v/>
      </c>
    </row>
    <row r="318" spans="1:4">
      <c r="A318" s="70" t="s">
        <v>307</v>
      </c>
      <c r="B318" s="68">
        <v>0</v>
      </c>
      <c r="C318" s="68">
        <v>0</v>
      </c>
      <c r="D318" s="69" t="str">
        <f t="shared" si="4"/>
        <v/>
      </c>
    </row>
    <row r="319" spans="1:4">
      <c r="A319" s="70" t="s">
        <v>308</v>
      </c>
      <c r="B319" s="68">
        <v>0</v>
      </c>
      <c r="C319" s="68">
        <v>0</v>
      </c>
      <c r="D319" s="69" t="str">
        <f t="shared" si="4"/>
        <v/>
      </c>
    </row>
    <row r="320" spans="1:4">
      <c r="A320" s="70" t="s">
        <v>309</v>
      </c>
      <c r="B320" s="68">
        <f>SUM(B321:B325)</f>
        <v>0</v>
      </c>
      <c r="C320" s="68">
        <f>SUM(C321:C325)</f>
        <v>0</v>
      </c>
      <c r="D320" s="69" t="str">
        <f t="shared" si="4"/>
        <v/>
      </c>
    </row>
    <row r="321" spans="1:4">
      <c r="A321" s="70" t="s">
        <v>301</v>
      </c>
      <c r="B321" s="68">
        <v>0</v>
      </c>
      <c r="C321" s="68">
        <v>0</v>
      </c>
      <c r="D321" s="69" t="str">
        <f t="shared" si="4"/>
        <v/>
      </c>
    </row>
    <row r="322" spans="1:4">
      <c r="A322" s="70" t="s">
        <v>310</v>
      </c>
      <c r="B322" s="68">
        <v>0</v>
      </c>
      <c r="C322" s="68">
        <v>0</v>
      </c>
      <c r="D322" s="69" t="str">
        <f t="shared" si="4"/>
        <v/>
      </c>
    </row>
    <row r="323" spans="1:4">
      <c r="A323" s="70" t="s">
        <v>311</v>
      </c>
      <c r="B323" s="68">
        <v>0</v>
      </c>
      <c r="C323" s="68">
        <v>0</v>
      </c>
      <c r="D323" s="69" t="str">
        <f t="shared" si="4"/>
        <v/>
      </c>
    </row>
    <row r="324" spans="1:4">
      <c r="A324" s="70" t="s">
        <v>312</v>
      </c>
      <c r="B324" s="68">
        <v>0</v>
      </c>
      <c r="C324" s="68">
        <v>0</v>
      </c>
      <c r="D324" s="69" t="str">
        <f t="shared" ref="D324:D387" si="5">IFERROR(C324/B324*100,"")</f>
        <v/>
      </c>
    </row>
    <row r="325" spans="1:4">
      <c r="A325" s="70" t="s">
        <v>313</v>
      </c>
      <c r="B325" s="68">
        <v>0</v>
      </c>
      <c r="C325" s="68">
        <v>0</v>
      </c>
      <c r="D325" s="69" t="str">
        <f t="shared" si="5"/>
        <v/>
      </c>
    </row>
    <row r="326" spans="1:4">
      <c r="A326" s="70" t="s">
        <v>314</v>
      </c>
      <c r="B326" s="68">
        <f>SUM(B327:B331)</f>
        <v>98848</v>
      </c>
      <c r="C326" s="68">
        <f>SUM(C327:C331)</f>
        <v>102188</v>
      </c>
      <c r="D326" s="69">
        <f t="shared" si="5"/>
        <v>103.378925218517</v>
      </c>
    </row>
    <row r="327" spans="1:4">
      <c r="A327" s="70" t="s">
        <v>301</v>
      </c>
      <c r="B327" s="68">
        <v>0</v>
      </c>
      <c r="C327" s="68">
        <v>0</v>
      </c>
      <c r="D327" s="69" t="str">
        <f t="shared" si="5"/>
        <v/>
      </c>
    </row>
    <row r="328" spans="1:4">
      <c r="A328" s="70" t="s">
        <v>315</v>
      </c>
      <c r="B328" s="73">
        <v>98798</v>
      </c>
      <c r="C328" s="73">
        <v>102188</v>
      </c>
      <c r="D328" s="69">
        <f t="shared" si="5"/>
        <v>103.43124354744</v>
      </c>
    </row>
    <row r="329" spans="1:4">
      <c r="A329" s="70" t="s">
        <v>316</v>
      </c>
      <c r="B329" s="68">
        <v>50</v>
      </c>
      <c r="C329" s="68">
        <v>0</v>
      </c>
      <c r="D329" s="69">
        <f t="shared" si="5"/>
        <v>0</v>
      </c>
    </row>
    <row r="330" spans="1:4">
      <c r="A330" s="70" t="s">
        <v>317</v>
      </c>
      <c r="B330" s="68">
        <v>0</v>
      </c>
      <c r="C330" s="68">
        <v>0</v>
      </c>
      <c r="D330" s="69" t="str">
        <f t="shared" si="5"/>
        <v/>
      </c>
    </row>
    <row r="331" spans="1:4">
      <c r="A331" s="70" t="s">
        <v>318</v>
      </c>
      <c r="B331" s="68">
        <v>0</v>
      </c>
      <c r="C331" s="68">
        <v>0</v>
      </c>
      <c r="D331" s="69" t="str">
        <f t="shared" si="5"/>
        <v/>
      </c>
    </row>
    <row r="332" spans="1:4">
      <c r="A332" s="70" t="s">
        <v>319</v>
      </c>
      <c r="B332" s="68">
        <f>SUM(B333:B336)</f>
        <v>3759.88911</v>
      </c>
      <c r="C332" s="68">
        <f>SUM(C333:C336)</f>
        <v>475</v>
      </c>
      <c r="D332" s="69">
        <f t="shared" si="5"/>
        <v>12.6333513064698</v>
      </c>
    </row>
    <row r="333" spans="1:4">
      <c r="A333" s="70" t="s">
        <v>301</v>
      </c>
      <c r="B333" s="68">
        <v>50</v>
      </c>
      <c r="C333" s="68">
        <v>0</v>
      </c>
      <c r="D333" s="69">
        <f t="shared" si="5"/>
        <v>0</v>
      </c>
    </row>
    <row r="334" spans="1:4">
      <c r="A334" s="70" t="s">
        <v>320</v>
      </c>
      <c r="B334" s="73">
        <v>8</v>
      </c>
      <c r="C334" s="73">
        <v>0</v>
      </c>
      <c r="D334" s="69">
        <f t="shared" si="5"/>
        <v>0</v>
      </c>
    </row>
    <row r="335" spans="1:4">
      <c r="A335" s="70" t="s">
        <v>321</v>
      </c>
      <c r="B335" s="68">
        <v>3500</v>
      </c>
      <c r="C335" s="68">
        <v>3</v>
      </c>
      <c r="D335" s="69">
        <f t="shared" si="5"/>
        <v>0.0857142857142857</v>
      </c>
    </row>
    <row r="336" spans="1:4">
      <c r="A336" s="70" t="s">
        <v>322</v>
      </c>
      <c r="B336" s="68">
        <v>201.889109999996</v>
      </c>
      <c r="C336" s="68">
        <v>472</v>
      </c>
      <c r="D336" s="69">
        <f t="shared" si="5"/>
        <v>233.791708725651</v>
      </c>
    </row>
    <row r="337" spans="1:4">
      <c r="A337" s="70" t="s">
        <v>323</v>
      </c>
      <c r="B337" s="68">
        <f>SUM(B338:B341)</f>
        <v>295</v>
      </c>
      <c r="C337" s="68">
        <f>SUM(C338:C341)</f>
        <v>227</v>
      </c>
      <c r="D337" s="69">
        <f t="shared" si="5"/>
        <v>76.9491525423729</v>
      </c>
    </row>
    <row r="338" spans="1:4">
      <c r="A338" s="70" t="s">
        <v>324</v>
      </c>
      <c r="B338" s="68">
        <v>165</v>
      </c>
      <c r="C338" s="68">
        <v>106</v>
      </c>
      <c r="D338" s="69">
        <f t="shared" si="5"/>
        <v>64.2424242424242</v>
      </c>
    </row>
    <row r="339" spans="1:4">
      <c r="A339" s="70" t="s">
        <v>325</v>
      </c>
      <c r="B339" s="68">
        <v>125</v>
      </c>
      <c r="C339" s="68">
        <v>120</v>
      </c>
      <c r="D339" s="69">
        <f t="shared" si="5"/>
        <v>96</v>
      </c>
    </row>
    <row r="340" spans="1:4">
      <c r="A340" s="70" t="s">
        <v>326</v>
      </c>
      <c r="B340" s="68">
        <v>0</v>
      </c>
      <c r="C340" s="68">
        <v>0</v>
      </c>
      <c r="D340" s="69" t="str">
        <f t="shared" si="5"/>
        <v/>
      </c>
    </row>
    <row r="341" spans="1:4">
      <c r="A341" s="70" t="s">
        <v>327</v>
      </c>
      <c r="B341" s="68">
        <v>5</v>
      </c>
      <c r="C341" s="68">
        <v>1</v>
      </c>
      <c r="D341" s="69">
        <f t="shared" si="5"/>
        <v>20</v>
      </c>
    </row>
    <row r="342" spans="1:4">
      <c r="A342" s="70" t="s">
        <v>328</v>
      </c>
      <c r="B342" s="68">
        <f>SUM(B343:B348)</f>
        <v>8607.2047</v>
      </c>
      <c r="C342" s="68">
        <f>SUM(C343:C348)</f>
        <v>8553</v>
      </c>
      <c r="D342" s="69">
        <f t="shared" si="5"/>
        <v>99.3702403754845</v>
      </c>
    </row>
    <row r="343" spans="1:4">
      <c r="A343" s="70" t="s">
        <v>301</v>
      </c>
      <c r="B343" s="68">
        <v>1023</v>
      </c>
      <c r="C343" s="68">
        <v>1073</v>
      </c>
      <c r="D343" s="69">
        <f t="shared" si="5"/>
        <v>104.887585532747</v>
      </c>
    </row>
    <row r="344" spans="1:4">
      <c r="A344" s="70" t="s">
        <v>329</v>
      </c>
      <c r="B344" s="68">
        <v>550</v>
      </c>
      <c r="C344" s="68">
        <v>189</v>
      </c>
      <c r="D344" s="69">
        <f t="shared" si="5"/>
        <v>34.3636363636364</v>
      </c>
    </row>
    <row r="345" spans="1:4">
      <c r="A345" s="70" t="s">
        <v>330</v>
      </c>
      <c r="B345" s="68">
        <v>60</v>
      </c>
      <c r="C345" s="68">
        <v>60</v>
      </c>
      <c r="D345" s="69">
        <f t="shared" si="5"/>
        <v>100</v>
      </c>
    </row>
    <row r="346" spans="1:4">
      <c r="A346" s="70" t="s">
        <v>331</v>
      </c>
      <c r="B346" s="68">
        <v>150</v>
      </c>
      <c r="C346" s="68">
        <v>20</v>
      </c>
      <c r="D346" s="69">
        <f t="shared" si="5"/>
        <v>13.3333333333333</v>
      </c>
    </row>
    <row r="347" spans="1:4">
      <c r="A347" s="70" t="s">
        <v>332</v>
      </c>
      <c r="B347" s="68">
        <f>391+6271</f>
        <v>6662</v>
      </c>
      <c r="C347" s="68">
        <v>392</v>
      </c>
      <c r="D347" s="69">
        <f t="shared" si="5"/>
        <v>5.88411888321825</v>
      </c>
    </row>
    <row r="348" spans="1:4">
      <c r="A348" s="70" t="s">
        <v>333</v>
      </c>
      <c r="B348" s="68">
        <v>162.2047</v>
      </c>
      <c r="C348" s="68">
        <v>6819</v>
      </c>
      <c r="D348" s="69">
        <f t="shared" si="5"/>
        <v>4203.94723457458</v>
      </c>
    </row>
    <row r="349" spans="1:4">
      <c r="A349" s="70" t="s">
        <v>334</v>
      </c>
      <c r="B349" s="68">
        <f>SUM(B350:B352)</f>
        <v>50</v>
      </c>
      <c r="C349" s="68">
        <f>SUM(C350:C352)</f>
        <v>50</v>
      </c>
      <c r="D349" s="69">
        <f t="shared" si="5"/>
        <v>100</v>
      </c>
    </row>
    <row r="350" spans="1:4">
      <c r="A350" s="70" t="s">
        <v>335</v>
      </c>
      <c r="B350" s="68">
        <v>0</v>
      </c>
      <c r="C350" s="68">
        <v>0</v>
      </c>
      <c r="D350" s="69" t="str">
        <f t="shared" si="5"/>
        <v/>
      </c>
    </row>
    <row r="351" spans="1:4">
      <c r="A351" s="70" t="s">
        <v>336</v>
      </c>
      <c r="B351" s="68">
        <v>0</v>
      </c>
      <c r="C351" s="68">
        <v>0</v>
      </c>
      <c r="D351" s="69" t="str">
        <f t="shared" si="5"/>
        <v/>
      </c>
    </row>
    <row r="352" spans="1:4">
      <c r="A352" s="70" t="s">
        <v>337</v>
      </c>
      <c r="B352" s="68">
        <v>50</v>
      </c>
      <c r="C352" s="68">
        <v>50</v>
      </c>
      <c r="D352" s="69">
        <f t="shared" si="5"/>
        <v>100</v>
      </c>
    </row>
    <row r="353" spans="1:4">
      <c r="A353" s="70" t="s">
        <v>338</v>
      </c>
      <c r="B353" s="68">
        <f>SUM(B354:B355)</f>
        <v>0</v>
      </c>
      <c r="C353" s="68">
        <f>SUM(C354:C355)</f>
        <v>0</v>
      </c>
      <c r="D353" s="69" t="str">
        <f t="shared" si="5"/>
        <v/>
      </c>
    </row>
    <row r="354" spans="1:4">
      <c r="A354" s="70" t="s">
        <v>339</v>
      </c>
      <c r="B354" s="68">
        <v>0</v>
      </c>
      <c r="C354" s="68">
        <v>0</v>
      </c>
      <c r="D354" s="69" t="str">
        <f t="shared" si="5"/>
        <v/>
      </c>
    </row>
    <row r="355" spans="1:4">
      <c r="A355" s="70" t="s">
        <v>340</v>
      </c>
      <c r="B355" s="68">
        <v>0</v>
      </c>
      <c r="C355" s="68">
        <v>0</v>
      </c>
      <c r="D355" s="69" t="str">
        <f t="shared" si="5"/>
        <v/>
      </c>
    </row>
    <row r="356" spans="1:4">
      <c r="A356" s="70" t="s">
        <v>341</v>
      </c>
      <c r="B356" s="68">
        <f>SUM(B357:B360)</f>
        <v>287</v>
      </c>
      <c r="C356" s="68">
        <f>SUM(C357:C360)</f>
        <v>103</v>
      </c>
      <c r="D356" s="69">
        <f t="shared" si="5"/>
        <v>35.8885017421603</v>
      </c>
    </row>
    <row r="357" spans="1:4">
      <c r="A357" s="70" t="s">
        <v>342</v>
      </c>
      <c r="B357" s="68">
        <v>287</v>
      </c>
      <c r="C357" s="68">
        <v>0</v>
      </c>
      <c r="D357" s="69">
        <f t="shared" si="5"/>
        <v>0</v>
      </c>
    </row>
    <row r="358" spans="1:4">
      <c r="A358" s="70" t="s">
        <v>343</v>
      </c>
      <c r="B358" s="68">
        <v>0</v>
      </c>
      <c r="C358" s="68">
        <v>0</v>
      </c>
      <c r="D358" s="69" t="str">
        <f t="shared" si="5"/>
        <v/>
      </c>
    </row>
    <row r="359" spans="1:4">
      <c r="A359" s="70" t="s">
        <v>344</v>
      </c>
      <c r="B359" s="68">
        <v>0</v>
      </c>
      <c r="C359" s="68">
        <v>0</v>
      </c>
      <c r="D359" s="69" t="str">
        <f t="shared" si="5"/>
        <v/>
      </c>
    </row>
    <row r="360" spans="1:4">
      <c r="A360" s="70" t="s">
        <v>345</v>
      </c>
      <c r="B360" s="68"/>
      <c r="C360" s="68">
        <v>103</v>
      </c>
      <c r="D360" s="69" t="str">
        <f t="shared" si="5"/>
        <v/>
      </c>
    </row>
    <row r="361" spans="1:4">
      <c r="A361" s="70" t="s">
        <v>346</v>
      </c>
      <c r="B361" s="68">
        <f>SUM(B362,B376,B384,B395,B406)</f>
        <v>20987.555614</v>
      </c>
      <c r="C361" s="68">
        <f>SUM(C362,C376,C384,C395,C406)</f>
        <v>20750</v>
      </c>
      <c r="D361" s="69">
        <f t="shared" si="5"/>
        <v>98.8681120452087</v>
      </c>
    </row>
    <row r="362" spans="1:4">
      <c r="A362" s="70" t="s">
        <v>347</v>
      </c>
      <c r="B362" s="68">
        <f>SUM(B363:B375)</f>
        <v>8869.94464</v>
      </c>
      <c r="C362" s="68">
        <f>SUM(C363:C375)</f>
        <v>9369</v>
      </c>
      <c r="D362" s="69">
        <f t="shared" si="5"/>
        <v>105.626363864206</v>
      </c>
    </row>
    <row r="363" spans="1:4">
      <c r="A363" s="70" t="s">
        <v>110</v>
      </c>
      <c r="B363" s="68">
        <v>1752</v>
      </c>
      <c r="C363" s="68">
        <v>1416</v>
      </c>
      <c r="D363" s="69">
        <f t="shared" si="5"/>
        <v>80.8219178082192</v>
      </c>
    </row>
    <row r="364" spans="1:4">
      <c r="A364" s="70" t="s">
        <v>98</v>
      </c>
      <c r="B364" s="68">
        <v>0</v>
      </c>
      <c r="C364" s="68">
        <v>36</v>
      </c>
      <c r="D364" s="69" t="str">
        <f t="shared" si="5"/>
        <v/>
      </c>
    </row>
    <row r="365" spans="1:4">
      <c r="A365" s="70" t="s">
        <v>99</v>
      </c>
      <c r="B365" s="68">
        <v>0</v>
      </c>
      <c r="C365" s="68">
        <v>0</v>
      </c>
      <c r="D365" s="69" t="str">
        <f t="shared" si="5"/>
        <v/>
      </c>
    </row>
    <row r="366" spans="1:4">
      <c r="A366" s="70" t="s">
        <v>348</v>
      </c>
      <c r="B366" s="68">
        <v>4686.6079</v>
      </c>
      <c r="C366" s="68">
        <v>4688</v>
      </c>
      <c r="D366" s="69">
        <f t="shared" si="5"/>
        <v>100.0297037864</v>
      </c>
    </row>
    <row r="367" spans="1:4">
      <c r="A367" s="70" t="s">
        <v>349</v>
      </c>
      <c r="B367" s="68">
        <v>201.424</v>
      </c>
      <c r="C367" s="68">
        <v>155</v>
      </c>
      <c r="D367" s="69">
        <f t="shared" si="5"/>
        <v>76.952101040591</v>
      </c>
    </row>
    <row r="368" spans="1:4">
      <c r="A368" s="70" t="s">
        <v>350</v>
      </c>
      <c r="B368" s="68">
        <v>12.2285</v>
      </c>
      <c r="C368" s="68">
        <v>12</v>
      </c>
      <c r="D368" s="69">
        <f t="shared" si="5"/>
        <v>98.1314143190089</v>
      </c>
    </row>
    <row r="369" spans="1:4">
      <c r="A369" s="70" t="s">
        <v>351</v>
      </c>
      <c r="B369" s="68">
        <v>668</v>
      </c>
      <c r="C369" s="68">
        <v>489</v>
      </c>
      <c r="D369" s="69">
        <f t="shared" si="5"/>
        <v>73.2035928143712</v>
      </c>
    </row>
    <row r="370" spans="1:4">
      <c r="A370" s="70" t="s">
        <v>352</v>
      </c>
      <c r="B370" s="68">
        <v>50</v>
      </c>
      <c r="C370" s="68">
        <v>810</v>
      </c>
      <c r="D370" s="69">
        <f t="shared" si="5"/>
        <v>1620</v>
      </c>
    </row>
    <row r="371" spans="1:4">
      <c r="A371" s="70" t="s">
        <v>353</v>
      </c>
      <c r="B371" s="68">
        <v>1099</v>
      </c>
      <c r="C371" s="68">
        <v>1272</v>
      </c>
      <c r="D371" s="69">
        <f t="shared" si="5"/>
        <v>115.741583257507</v>
      </c>
    </row>
    <row r="372" spans="1:4">
      <c r="A372" s="70" t="s">
        <v>354</v>
      </c>
      <c r="B372" s="68">
        <v>0</v>
      </c>
      <c r="C372" s="68">
        <v>0</v>
      </c>
      <c r="D372" s="69" t="str">
        <f t="shared" si="5"/>
        <v/>
      </c>
    </row>
    <row r="373" spans="1:4">
      <c r="A373" s="70" t="s">
        <v>355</v>
      </c>
      <c r="B373" s="68">
        <v>350.68424</v>
      </c>
      <c r="C373" s="68">
        <v>407</v>
      </c>
      <c r="D373" s="69">
        <f t="shared" si="5"/>
        <v>116.058822603491</v>
      </c>
    </row>
    <row r="374" spans="1:4">
      <c r="A374" s="70" t="s">
        <v>356</v>
      </c>
      <c r="B374" s="68">
        <v>50</v>
      </c>
      <c r="C374" s="68">
        <v>50</v>
      </c>
      <c r="D374" s="69">
        <f t="shared" si="5"/>
        <v>100</v>
      </c>
    </row>
    <row r="375" spans="1:4">
      <c r="A375" s="70" t="s">
        <v>357</v>
      </c>
      <c r="B375" s="68">
        <v>0</v>
      </c>
      <c r="C375" s="68">
        <v>34</v>
      </c>
      <c r="D375" s="69" t="str">
        <f t="shared" si="5"/>
        <v/>
      </c>
    </row>
    <row r="376" spans="1:4">
      <c r="A376" s="70" t="s">
        <v>358</v>
      </c>
      <c r="B376" s="68">
        <f>SUM(B377:B383)</f>
        <v>4622.743654</v>
      </c>
      <c r="C376" s="68">
        <f>SUM(C377:C383)</f>
        <v>4689</v>
      </c>
      <c r="D376" s="69">
        <f t="shared" si="5"/>
        <v>101.433268875783</v>
      </c>
    </row>
    <row r="377" spans="1:4">
      <c r="A377" s="70" t="s">
        <v>110</v>
      </c>
      <c r="B377" s="68">
        <v>32.0313</v>
      </c>
      <c r="C377" s="68">
        <v>35</v>
      </c>
      <c r="D377" s="69">
        <f t="shared" si="5"/>
        <v>109.268122118053</v>
      </c>
    </row>
    <row r="378" spans="1:4">
      <c r="A378" s="70" t="s">
        <v>98</v>
      </c>
      <c r="B378" s="68">
        <v>0</v>
      </c>
      <c r="C378" s="68">
        <v>0</v>
      </c>
      <c r="D378" s="69" t="str">
        <f t="shared" si="5"/>
        <v/>
      </c>
    </row>
    <row r="379" spans="1:4">
      <c r="A379" s="70" t="s">
        <v>99</v>
      </c>
      <c r="B379" s="68">
        <v>0</v>
      </c>
      <c r="C379" s="68">
        <v>0</v>
      </c>
      <c r="D379" s="69" t="str">
        <f t="shared" si="5"/>
        <v/>
      </c>
    </row>
    <row r="380" spans="1:4">
      <c r="A380" s="70" t="s">
        <v>359</v>
      </c>
      <c r="B380" s="68">
        <v>3001.212354</v>
      </c>
      <c r="C380" s="68">
        <v>3064</v>
      </c>
      <c r="D380" s="69">
        <f t="shared" si="5"/>
        <v>102.092076087729</v>
      </c>
    </row>
    <row r="381" spans="1:4">
      <c r="A381" s="70" t="s">
        <v>360</v>
      </c>
      <c r="B381" s="68">
        <v>1340</v>
      </c>
      <c r="C381" s="68">
        <v>1441</v>
      </c>
      <c r="D381" s="69">
        <f t="shared" si="5"/>
        <v>107.537313432836</v>
      </c>
    </row>
    <row r="382" spans="1:4">
      <c r="A382" s="70" t="s">
        <v>361</v>
      </c>
      <c r="B382" s="68">
        <v>41.5</v>
      </c>
      <c r="C382" s="68">
        <v>41</v>
      </c>
      <c r="D382" s="69">
        <f t="shared" si="5"/>
        <v>98.7951807228916</v>
      </c>
    </row>
    <row r="383" spans="1:4">
      <c r="A383" s="70" t="s">
        <v>362</v>
      </c>
      <c r="B383" s="68">
        <v>208</v>
      </c>
      <c r="C383" s="68">
        <v>108</v>
      </c>
      <c r="D383" s="69">
        <f t="shared" si="5"/>
        <v>51.9230769230769</v>
      </c>
    </row>
    <row r="384" spans="1:4">
      <c r="A384" s="70" t="s">
        <v>363</v>
      </c>
      <c r="B384" s="68">
        <f>SUM(B385:B394)</f>
        <v>1920.77332</v>
      </c>
      <c r="C384" s="68">
        <f>SUM(C385:C394)</f>
        <v>1901</v>
      </c>
      <c r="D384" s="69">
        <f t="shared" si="5"/>
        <v>98.9705542140704</v>
      </c>
    </row>
    <row r="385" spans="1:4">
      <c r="A385" s="70" t="s">
        <v>110</v>
      </c>
      <c r="B385" s="68">
        <v>0</v>
      </c>
      <c r="C385" s="68">
        <v>0</v>
      </c>
      <c r="D385" s="69" t="str">
        <f t="shared" si="5"/>
        <v/>
      </c>
    </row>
    <row r="386" spans="1:4">
      <c r="A386" s="70" t="s">
        <v>98</v>
      </c>
      <c r="B386" s="68">
        <v>0</v>
      </c>
      <c r="C386" s="68">
        <v>0</v>
      </c>
      <c r="D386" s="69" t="str">
        <f t="shared" si="5"/>
        <v/>
      </c>
    </row>
    <row r="387" spans="1:4">
      <c r="A387" s="70" t="s">
        <v>99</v>
      </c>
      <c r="B387" s="68">
        <v>0</v>
      </c>
      <c r="C387" s="68">
        <v>0</v>
      </c>
      <c r="D387" s="69" t="str">
        <f t="shared" si="5"/>
        <v/>
      </c>
    </row>
    <row r="388" spans="1:4">
      <c r="A388" s="70" t="s">
        <v>364</v>
      </c>
      <c r="B388" s="68">
        <v>0</v>
      </c>
      <c r="C388" s="68">
        <v>0</v>
      </c>
      <c r="D388" s="69" t="str">
        <f t="shared" ref="D388:D451" si="6">IFERROR(C388/B388*100,"")</f>
        <v/>
      </c>
    </row>
    <row r="389" spans="1:4">
      <c r="A389" s="70" t="s">
        <v>365</v>
      </c>
      <c r="B389" s="68">
        <v>304.45</v>
      </c>
      <c r="C389" s="68">
        <v>270</v>
      </c>
      <c r="D389" s="69">
        <f t="shared" si="6"/>
        <v>88.6845130563311</v>
      </c>
    </row>
    <row r="390" spans="1:4">
      <c r="A390" s="70" t="s">
        <v>366</v>
      </c>
      <c r="B390" s="68">
        <v>200</v>
      </c>
      <c r="C390" s="68">
        <v>0</v>
      </c>
      <c r="D390" s="69">
        <f t="shared" si="6"/>
        <v>0</v>
      </c>
    </row>
    <row r="391" spans="1:4">
      <c r="A391" s="70" t="s">
        <v>367</v>
      </c>
      <c r="B391" s="68">
        <v>894.32332</v>
      </c>
      <c r="C391" s="68">
        <v>909</v>
      </c>
      <c r="D391" s="69">
        <f t="shared" si="6"/>
        <v>101.641093290512</v>
      </c>
    </row>
    <row r="392" spans="1:4">
      <c r="A392" s="70" t="s">
        <v>368</v>
      </c>
      <c r="B392" s="68">
        <v>478</v>
      </c>
      <c r="C392" s="68">
        <v>678</v>
      </c>
      <c r="D392" s="69">
        <f t="shared" si="6"/>
        <v>141.8410041841</v>
      </c>
    </row>
    <row r="393" spans="1:4">
      <c r="A393" s="70" t="s">
        <v>369</v>
      </c>
      <c r="B393" s="68">
        <v>18</v>
      </c>
      <c r="C393" s="68">
        <v>18</v>
      </c>
      <c r="D393" s="69">
        <f t="shared" si="6"/>
        <v>100</v>
      </c>
    </row>
    <row r="394" spans="1:4">
      <c r="A394" s="70" t="s">
        <v>370</v>
      </c>
      <c r="B394" s="68">
        <v>26</v>
      </c>
      <c r="C394" s="68">
        <v>26</v>
      </c>
      <c r="D394" s="69">
        <f t="shared" si="6"/>
        <v>100</v>
      </c>
    </row>
    <row r="395" spans="1:4">
      <c r="A395" s="70" t="s">
        <v>371</v>
      </c>
      <c r="B395" s="68">
        <f>SUM(B396:B405)</f>
        <v>3642.094</v>
      </c>
      <c r="C395" s="68">
        <f>SUM(C396:C405)</f>
        <v>4179</v>
      </c>
      <c r="D395" s="69">
        <f t="shared" si="6"/>
        <v>114.741684316769</v>
      </c>
    </row>
    <row r="396" spans="1:4">
      <c r="A396" s="70" t="s">
        <v>110</v>
      </c>
      <c r="B396" s="68">
        <v>0</v>
      </c>
      <c r="C396" s="68">
        <v>0</v>
      </c>
      <c r="D396" s="69" t="str">
        <f t="shared" si="6"/>
        <v/>
      </c>
    </row>
    <row r="397" spans="1:4">
      <c r="A397" s="70" t="s">
        <v>98</v>
      </c>
      <c r="B397" s="68">
        <v>0</v>
      </c>
      <c r="C397" s="68">
        <v>0</v>
      </c>
      <c r="D397" s="69" t="str">
        <f t="shared" si="6"/>
        <v/>
      </c>
    </row>
    <row r="398" spans="1:4">
      <c r="A398" s="70" t="s">
        <v>99</v>
      </c>
      <c r="B398" s="68">
        <v>0</v>
      </c>
      <c r="C398" s="68">
        <v>0</v>
      </c>
      <c r="D398" s="69" t="str">
        <f t="shared" si="6"/>
        <v/>
      </c>
    </row>
    <row r="399" spans="1:4">
      <c r="A399" s="70" t="s">
        <v>372</v>
      </c>
      <c r="B399" s="68">
        <v>0</v>
      </c>
      <c r="C399" s="68">
        <v>0</v>
      </c>
      <c r="D399" s="69" t="str">
        <f t="shared" si="6"/>
        <v/>
      </c>
    </row>
    <row r="400" spans="1:4">
      <c r="A400" s="70" t="s">
        <v>373</v>
      </c>
      <c r="B400" s="68">
        <v>0</v>
      </c>
      <c r="C400" s="68">
        <v>0</v>
      </c>
      <c r="D400" s="69" t="str">
        <f t="shared" si="6"/>
        <v/>
      </c>
    </row>
    <row r="401" spans="1:4">
      <c r="A401" s="70" t="s">
        <v>374</v>
      </c>
      <c r="B401" s="68">
        <v>3</v>
      </c>
      <c r="C401" s="68">
        <v>0</v>
      </c>
      <c r="D401" s="69">
        <f t="shared" si="6"/>
        <v>0</v>
      </c>
    </row>
    <row r="402" spans="1:4">
      <c r="A402" s="70" t="s">
        <v>375</v>
      </c>
      <c r="B402" s="68">
        <v>50</v>
      </c>
      <c r="C402" s="68">
        <v>0</v>
      </c>
      <c r="D402" s="69">
        <f t="shared" si="6"/>
        <v>0</v>
      </c>
    </row>
    <row r="403" spans="1:4">
      <c r="A403" s="70" t="s">
        <v>376</v>
      </c>
      <c r="B403" s="68">
        <f>1170.374-53</f>
        <v>1117.374</v>
      </c>
      <c r="C403" s="68">
        <v>1170</v>
      </c>
      <c r="D403" s="69">
        <f t="shared" si="6"/>
        <v>104.709792782005</v>
      </c>
    </row>
    <row r="404" spans="1:4">
      <c r="A404" s="70" t="s">
        <v>377</v>
      </c>
      <c r="B404" s="68">
        <v>0</v>
      </c>
      <c r="C404" s="68">
        <v>0</v>
      </c>
      <c r="D404" s="69" t="str">
        <f t="shared" si="6"/>
        <v/>
      </c>
    </row>
    <row r="405" spans="1:4">
      <c r="A405" s="70" t="s">
        <v>378</v>
      </c>
      <c r="B405" s="68">
        <v>2471.72</v>
      </c>
      <c r="C405" s="68">
        <v>3009</v>
      </c>
      <c r="D405" s="69">
        <f t="shared" si="6"/>
        <v>121.737089961646</v>
      </c>
    </row>
    <row r="406" spans="1:4">
      <c r="A406" s="70" t="s">
        <v>379</v>
      </c>
      <c r="B406" s="68">
        <f>SUM(B407:B409)</f>
        <v>1932</v>
      </c>
      <c r="C406" s="68">
        <f>SUM(C407:C409)</f>
        <v>612</v>
      </c>
      <c r="D406" s="69">
        <f t="shared" si="6"/>
        <v>31.6770186335404</v>
      </c>
    </row>
    <row r="407" spans="1:4">
      <c r="A407" s="70" t="s">
        <v>380</v>
      </c>
      <c r="B407" s="68">
        <v>0</v>
      </c>
      <c r="C407" s="68">
        <v>0</v>
      </c>
      <c r="D407" s="69" t="str">
        <f t="shared" si="6"/>
        <v/>
      </c>
    </row>
    <row r="408" spans="1:4">
      <c r="A408" s="70" t="s">
        <v>381</v>
      </c>
      <c r="B408" s="68">
        <v>0</v>
      </c>
      <c r="C408" s="68">
        <v>0</v>
      </c>
      <c r="D408" s="69" t="str">
        <f t="shared" si="6"/>
        <v/>
      </c>
    </row>
    <row r="409" spans="1:4">
      <c r="A409" s="70" t="s">
        <v>382</v>
      </c>
      <c r="B409" s="68">
        <v>1932</v>
      </c>
      <c r="C409" s="68">
        <v>612</v>
      </c>
      <c r="D409" s="69">
        <f t="shared" si="6"/>
        <v>31.6770186335404</v>
      </c>
    </row>
    <row r="410" spans="1:4">
      <c r="A410" s="70" t="s">
        <v>383</v>
      </c>
      <c r="B410" s="68">
        <f>SUM(B411,B425,B436,B445,B454,B458,B470,B478,B484,B491,B500,B505,B510,B513,B516,B519,B522,B525)</f>
        <v>188528.555476</v>
      </c>
      <c r="C410" s="68">
        <f>SUM(C411,C425,C436,C445,C454,C458,C470,C478,C484,C491,C500,C505,C510,C513,C516,C519,C522,C525)</f>
        <v>191660</v>
      </c>
      <c r="D410" s="69">
        <f t="shared" si="6"/>
        <v>101.660992159036</v>
      </c>
    </row>
    <row r="411" spans="1:4">
      <c r="A411" s="70" t="s">
        <v>384</v>
      </c>
      <c r="B411" s="68">
        <f>SUM(B412:B424)</f>
        <v>11818</v>
      </c>
      <c r="C411" s="68">
        <f>SUM(C412:C424)</f>
        <v>9533</v>
      </c>
      <c r="D411" s="69">
        <f t="shared" si="6"/>
        <v>80.665087155187</v>
      </c>
    </row>
    <row r="412" spans="1:4">
      <c r="A412" s="70" t="s">
        <v>110</v>
      </c>
      <c r="B412" s="68">
        <v>1988</v>
      </c>
      <c r="C412" s="68">
        <v>1952</v>
      </c>
      <c r="D412" s="69">
        <f t="shared" si="6"/>
        <v>98.1891348088531</v>
      </c>
    </row>
    <row r="413" spans="1:4">
      <c r="A413" s="70" t="s">
        <v>98</v>
      </c>
      <c r="B413" s="68">
        <v>880</v>
      </c>
      <c r="C413" s="68">
        <v>880</v>
      </c>
      <c r="D413" s="69">
        <f t="shared" si="6"/>
        <v>100</v>
      </c>
    </row>
    <row r="414" spans="1:4">
      <c r="A414" s="70" t="s">
        <v>99</v>
      </c>
      <c r="B414" s="73"/>
      <c r="C414" s="73">
        <v>0</v>
      </c>
      <c r="D414" s="69" t="str">
        <f t="shared" si="6"/>
        <v/>
      </c>
    </row>
    <row r="415" spans="1:4">
      <c r="A415" s="70" t="s">
        <v>385</v>
      </c>
      <c r="B415" s="68">
        <f>2639+109</f>
        <v>2748</v>
      </c>
      <c r="C415" s="68">
        <v>50</v>
      </c>
      <c r="D415" s="69">
        <f t="shared" si="6"/>
        <v>1.81950509461426</v>
      </c>
    </row>
    <row r="416" spans="1:4">
      <c r="A416" s="70" t="s">
        <v>386</v>
      </c>
      <c r="B416" s="68">
        <v>382</v>
      </c>
      <c r="C416" s="68">
        <v>394</v>
      </c>
      <c r="D416" s="69">
        <f t="shared" si="6"/>
        <v>103.141361256544</v>
      </c>
    </row>
    <row r="417" spans="1:4">
      <c r="A417" s="70" t="s">
        <v>387</v>
      </c>
      <c r="B417" s="68">
        <v>768</v>
      </c>
      <c r="C417" s="68">
        <v>530</v>
      </c>
      <c r="D417" s="69">
        <f t="shared" si="6"/>
        <v>69.0104166666667</v>
      </c>
    </row>
    <row r="418" spans="1:4">
      <c r="A418" s="70" t="s">
        <v>388</v>
      </c>
      <c r="B418" s="68">
        <v>807</v>
      </c>
      <c r="C418" s="68">
        <v>730</v>
      </c>
      <c r="D418" s="69">
        <f t="shared" si="6"/>
        <v>90.458488228005</v>
      </c>
    </row>
    <row r="419" spans="1:4">
      <c r="A419" s="70" t="s">
        <v>142</v>
      </c>
      <c r="B419" s="68">
        <v>836</v>
      </c>
      <c r="C419" s="68">
        <v>836</v>
      </c>
      <c r="D419" s="69">
        <f t="shared" si="6"/>
        <v>100</v>
      </c>
    </row>
    <row r="420" spans="1:4">
      <c r="A420" s="70" t="s">
        <v>389</v>
      </c>
      <c r="B420" s="68">
        <v>2462</v>
      </c>
      <c r="C420" s="68">
        <v>2969</v>
      </c>
      <c r="D420" s="69">
        <f t="shared" si="6"/>
        <v>120.593013809911</v>
      </c>
    </row>
    <row r="421" spans="1:4">
      <c r="A421" s="70" t="s">
        <v>390</v>
      </c>
      <c r="B421" s="68">
        <v>0</v>
      </c>
      <c r="C421" s="68">
        <v>0</v>
      </c>
      <c r="D421" s="69" t="str">
        <f t="shared" si="6"/>
        <v/>
      </c>
    </row>
    <row r="422" spans="1:4">
      <c r="A422" s="70" t="s">
        <v>391</v>
      </c>
      <c r="B422" s="68">
        <v>550</v>
      </c>
      <c r="C422" s="68">
        <v>468</v>
      </c>
      <c r="D422" s="69">
        <f t="shared" si="6"/>
        <v>85.0909090909091</v>
      </c>
    </row>
    <row r="423" spans="1:4">
      <c r="A423" s="70" t="s">
        <v>392</v>
      </c>
      <c r="B423" s="68">
        <v>72</v>
      </c>
      <c r="C423" s="68">
        <v>0</v>
      </c>
      <c r="D423" s="69">
        <f t="shared" si="6"/>
        <v>0</v>
      </c>
    </row>
    <row r="424" spans="1:4">
      <c r="A424" s="70" t="s">
        <v>393</v>
      </c>
      <c r="B424" s="73">
        <v>325</v>
      </c>
      <c r="C424" s="73">
        <v>724</v>
      </c>
      <c r="D424" s="69">
        <f t="shared" si="6"/>
        <v>222.769230769231</v>
      </c>
    </row>
    <row r="425" spans="1:4">
      <c r="A425" s="70" t="s">
        <v>394</v>
      </c>
      <c r="B425" s="68">
        <f>SUM(B426:B435)</f>
        <v>2259</v>
      </c>
      <c r="C425" s="68">
        <f>SUM(C426:C435)</f>
        <v>2556</v>
      </c>
      <c r="D425" s="69">
        <f t="shared" si="6"/>
        <v>113.147410358566</v>
      </c>
    </row>
    <row r="426" spans="1:4">
      <c r="A426" s="70" t="s">
        <v>110</v>
      </c>
      <c r="B426" s="68">
        <v>1296</v>
      </c>
      <c r="C426" s="68">
        <v>1247</v>
      </c>
      <c r="D426" s="69">
        <f t="shared" si="6"/>
        <v>96.2191358024691</v>
      </c>
    </row>
    <row r="427" spans="1:4">
      <c r="A427" s="70" t="s">
        <v>98</v>
      </c>
      <c r="B427" s="68">
        <v>377</v>
      </c>
      <c r="C427" s="68">
        <v>357</v>
      </c>
      <c r="D427" s="69">
        <f t="shared" si="6"/>
        <v>94.6949602122016</v>
      </c>
    </row>
    <row r="428" spans="1:4">
      <c r="A428" s="70" t="s">
        <v>99</v>
      </c>
      <c r="B428" s="68">
        <v>0</v>
      </c>
      <c r="C428" s="68">
        <v>0</v>
      </c>
      <c r="D428" s="69" t="str">
        <f t="shared" si="6"/>
        <v/>
      </c>
    </row>
    <row r="429" spans="1:4">
      <c r="A429" s="70" t="s">
        <v>395</v>
      </c>
      <c r="B429" s="68">
        <v>194</v>
      </c>
      <c r="C429" s="68">
        <v>73</v>
      </c>
      <c r="D429" s="69">
        <f t="shared" si="6"/>
        <v>37.6288659793814</v>
      </c>
    </row>
    <row r="430" spans="1:4">
      <c r="A430" s="70" t="s">
        <v>396</v>
      </c>
      <c r="B430" s="73">
        <v>7</v>
      </c>
      <c r="C430" s="73">
        <v>5</v>
      </c>
      <c r="D430" s="69">
        <f t="shared" si="6"/>
        <v>71.4285714285714</v>
      </c>
    </row>
    <row r="431" spans="1:4">
      <c r="A431" s="70" t="s">
        <v>397</v>
      </c>
      <c r="B431" s="68">
        <v>5</v>
      </c>
      <c r="C431" s="68">
        <v>24</v>
      </c>
      <c r="D431" s="69">
        <f t="shared" si="6"/>
        <v>480</v>
      </c>
    </row>
    <row r="432" spans="1:4">
      <c r="A432" s="70" t="s">
        <v>398</v>
      </c>
      <c r="B432" s="68">
        <v>5</v>
      </c>
      <c r="C432" s="68">
        <v>46</v>
      </c>
      <c r="D432" s="69">
        <f t="shared" si="6"/>
        <v>920</v>
      </c>
    </row>
    <row r="433" spans="1:4">
      <c r="A433" s="70" t="s">
        <v>399</v>
      </c>
      <c r="B433" s="68">
        <v>16</v>
      </c>
      <c r="C433" s="68">
        <v>0</v>
      </c>
      <c r="D433" s="69">
        <f t="shared" si="6"/>
        <v>0</v>
      </c>
    </row>
    <row r="434" spans="1:4">
      <c r="A434" s="70" t="s">
        <v>400</v>
      </c>
      <c r="B434" s="68">
        <v>341</v>
      </c>
      <c r="C434" s="68">
        <v>341</v>
      </c>
      <c r="D434" s="69">
        <f t="shared" si="6"/>
        <v>100</v>
      </c>
    </row>
    <row r="435" spans="1:4">
      <c r="A435" s="70" t="s">
        <v>401</v>
      </c>
      <c r="B435" s="73">
        <v>18</v>
      </c>
      <c r="C435" s="73">
        <v>463</v>
      </c>
      <c r="D435" s="69">
        <f t="shared" si="6"/>
        <v>2572.22222222222</v>
      </c>
    </row>
    <row r="436" spans="1:4">
      <c r="A436" s="70" t="s">
        <v>402</v>
      </c>
      <c r="B436" s="68">
        <f>SUM(B437:B444)</f>
        <v>79263</v>
      </c>
      <c r="C436" s="68">
        <f>SUM(C437:C444)</f>
        <v>89141</v>
      </c>
      <c r="D436" s="69">
        <f t="shared" si="6"/>
        <v>112.462309021864</v>
      </c>
    </row>
    <row r="437" spans="1:4">
      <c r="A437" s="74" t="s">
        <v>1091</v>
      </c>
      <c r="B437" s="73">
        <v>79263</v>
      </c>
      <c r="C437" s="73">
        <v>87162</v>
      </c>
      <c r="D437" s="69">
        <f t="shared" si="6"/>
        <v>109.965557700314</v>
      </c>
    </row>
    <row r="438" spans="1:4">
      <c r="A438" s="70" t="s">
        <v>404</v>
      </c>
      <c r="B438" s="68">
        <v>0</v>
      </c>
      <c r="C438" s="68"/>
      <c r="D438" s="69" t="str">
        <f t="shared" si="6"/>
        <v/>
      </c>
    </row>
    <row r="439" spans="1:4">
      <c r="A439" s="70" t="s">
        <v>405</v>
      </c>
      <c r="B439" s="68">
        <v>0</v>
      </c>
      <c r="C439" s="68"/>
      <c r="D439" s="69" t="str">
        <f t="shared" si="6"/>
        <v/>
      </c>
    </row>
    <row r="440" spans="1:4">
      <c r="A440" s="70" t="s">
        <v>406</v>
      </c>
      <c r="B440" s="68">
        <v>0</v>
      </c>
      <c r="C440" s="68"/>
      <c r="D440" s="69" t="str">
        <f t="shared" si="6"/>
        <v/>
      </c>
    </row>
    <row r="441" spans="1:4">
      <c r="A441" s="70" t="s">
        <v>407</v>
      </c>
      <c r="B441" s="68">
        <v>0</v>
      </c>
      <c r="C441" s="68"/>
      <c r="D441" s="69" t="str">
        <f t="shared" si="6"/>
        <v/>
      </c>
    </row>
    <row r="442" spans="1:4">
      <c r="A442" s="70" t="s">
        <v>408</v>
      </c>
      <c r="B442" s="68">
        <v>0</v>
      </c>
      <c r="C442" s="68"/>
      <c r="D442" s="69" t="str">
        <f t="shared" si="6"/>
        <v/>
      </c>
    </row>
    <row r="443" spans="1:4">
      <c r="A443" s="70" t="s">
        <v>409</v>
      </c>
      <c r="B443" s="68">
        <v>0</v>
      </c>
      <c r="C443" s="68">
        <v>0</v>
      </c>
      <c r="D443" s="69" t="str">
        <f t="shared" si="6"/>
        <v/>
      </c>
    </row>
    <row r="444" spans="1:4">
      <c r="A444" s="70" t="s">
        <v>410</v>
      </c>
      <c r="B444" s="68"/>
      <c r="C444" s="68">
        <v>1979</v>
      </c>
      <c r="D444" s="69" t="str">
        <f t="shared" si="6"/>
        <v/>
      </c>
    </row>
    <row r="445" spans="1:4">
      <c r="A445" s="70" t="s">
        <v>411</v>
      </c>
      <c r="B445" s="68">
        <f>SUM(B446:B453)</f>
        <v>47843.581368</v>
      </c>
      <c r="C445" s="68">
        <f>SUM(C446:C453)</f>
        <v>48802</v>
      </c>
      <c r="D445" s="69">
        <f t="shared" si="6"/>
        <v>102.00323346329</v>
      </c>
    </row>
    <row r="446" spans="1:4">
      <c r="A446" s="70" t="s">
        <v>412</v>
      </c>
      <c r="B446" s="68">
        <v>1029.538109</v>
      </c>
      <c r="C446" s="68">
        <v>1031</v>
      </c>
      <c r="D446" s="69">
        <f t="shared" si="6"/>
        <v>100.141994840912</v>
      </c>
    </row>
    <row r="447" spans="1:4">
      <c r="A447" s="70" t="s">
        <v>413</v>
      </c>
      <c r="B447" s="68">
        <v>1502.648139</v>
      </c>
      <c r="C447" s="68">
        <v>1578</v>
      </c>
      <c r="D447" s="69">
        <f t="shared" si="6"/>
        <v>105.014604486859</v>
      </c>
    </row>
    <row r="448" spans="1:4">
      <c r="A448" s="70" t="s">
        <v>414</v>
      </c>
      <c r="B448" s="68">
        <f>565+1831.39512</f>
        <v>2396.39512</v>
      </c>
      <c r="C448" s="68">
        <v>1831</v>
      </c>
      <c r="D448" s="69">
        <f t="shared" si="6"/>
        <v>76.4064316739219</v>
      </c>
    </row>
    <row r="449" spans="1:4">
      <c r="A449" s="70" t="s">
        <v>415</v>
      </c>
      <c r="B449" s="68">
        <v>0</v>
      </c>
      <c r="C449" s="68">
        <v>0</v>
      </c>
      <c r="D449" s="69" t="str">
        <f t="shared" si="6"/>
        <v/>
      </c>
    </row>
    <row r="450" spans="1:4">
      <c r="A450" s="70" t="s">
        <v>416</v>
      </c>
      <c r="B450" s="68">
        <v>21238</v>
      </c>
      <c r="C450" s="68">
        <v>23065</v>
      </c>
      <c r="D450" s="69">
        <f t="shared" si="6"/>
        <v>108.602504943968</v>
      </c>
    </row>
    <row r="451" spans="1:4">
      <c r="A451" s="70" t="s">
        <v>417</v>
      </c>
      <c r="B451" s="68">
        <v>10582</v>
      </c>
      <c r="C451" s="68">
        <v>9290</v>
      </c>
      <c r="D451" s="69">
        <f t="shared" si="6"/>
        <v>87.7905877905878</v>
      </c>
    </row>
    <row r="452" spans="1:4">
      <c r="A452" s="70" t="s">
        <v>418</v>
      </c>
      <c r="B452" s="73">
        <v>65</v>
      </c>
      <c r="C452" s="73">
        <v>832</v>
      </c>
      <c r="D452" s="69">
        <f t="shared" ref="D452:D515" si="7">IFERROR(C452/B452*100,"")</f>
        <v>1280</v>
      </c>
    </row>
    <row r="453" spans="1:4">
      <c r="A453" s="70" t="s">
        <v>419</v>
      </c>
      <c r="B453" s="73">
        <v>11030</v>
      </c>
      <c r="C453" s="73">
        <v>11175</v>
      </c>
      <c r="D453" s="69">
        <f t="shared" si="7"/>
        <v>101.31459655485</v>
      </c>
    </row>
    <row r="454" spans="1:4">
      <c r="A454" s="70" t="s">
        <v>420</v>
      </c>
      <c r="B454" s="68">
        <f>SUM(B455:B457)</f>
        <v>0</v>
      </c>
      <c r="C454" s="68">
        <f>SUM(C455:C457)</f>
        <v>0</v>
      </c>
      <c r="D454" s="69" t="str">
        <f t="shared" si="7"/>
        <v/>
      </c>
    </row>
    <row r="455" spans="1:4">
      <c r="A455" s="70" t="s">
        <v>421</v>
      </c>
      <c r="B455" s="68">
        <v>0</v>
      </c>
      <c r="C455" s="68">
        <v>0</v>
      </c>
      <c r="D455" s="69" t="str">
        <f t="shared" si="7"/>
        <v/>
      </c>
    </row>
    <row r="456" spans="1:4">
      <c r="A456" s="70" t="s">
        <v>422</v>
      </c>
      <c r="B456" s="68">
        <v>0</v>
      </c>
      <c r="C456" s="68">
        <v>0</v>
      </c>
      <c r="D456" s="69" t="str">
        <f t="shared" si="7"/>
        <v/>
      </c>
    </row>
    <row r="457" spans="1:4">
      <c r="A457" s="70" t="s">
        <v>423</v>
      </c>
      <c r="B457" s="68">
        <v>0</v>
      </c>
      <c r="C457" s="68">
        <v>0</v>
      </c>
      <c r="D457" s="69" t="str">
        <f t="shared" si="7"/>
        <v/>
      </c>
    </row>
    <row r="458" spans="1:4">
      <c r="A458" s="70" t="s">
        <v>424</v>
      </c>
      <c r="B458" s="68">
        <f>SUM(B459:B469)</f>
        <v>7945.4873</v>
      </c>
      <c r="C458" s="68">
        <f>SUM(C459:C469)</f>
        <v>7271</v>
      </c>
      <c r="D458" s="69">
        <f t="shared" si="7"/>
        <v>91.51106440004</v>
      </c>
    </row>
    <row r="459" spans="1:4">
      <c r="A459" s="70" t="s">
        <v>425</v>
      </c>
      <c r="B459" s="68">
        <v>47</v>
      </c>
      <c r="C459" s="68"/>
      <c r="D459" s="69">
        <f t="shared" si="7"/>
        <v>0</v>
      </c>
    </row>
    <row r="460" spans="1:4">
      <c r="A460" s="72" t="s">
        <v>426</v>
      </c>
      <c r="B460" s="68">
        <v>0</v>
      </c>
      <c r="C460" s="68">
        <v>1327</v>
      </c>
      <c r="D460" s="69" t="str">
        <f t="shared" si="7"/>
        <v/>
      </c>
    </row>
    <row r="461" spans="1:4">
      <c r="A461" s="70" t="s">
        <v>427</v>
      </c>
      <c r="B461" s="68">
        <v>3750</v>
      </c>
      <c r="C461" s="68">
        <v>62</v>
      </c>
      <c r="D461" s="69">
        <f t="shared" si="7"/>
        <v>1.65333333333333</v>
      </c>
    </row>
    <row r="462" spans="1:4">
      <c r="A462" s="70" t="s">
        <v>428</v>
      </c>
      <c r="B462" s="68">
        <v>730</v>
      </c>
      <c r="C462" s="68">
        <v>95</v>
      </c>
      <c r="D462" s="69">
        <f t="shared" si="7"/>
        <v>13.013698630137</v>
      </c>
    </row>
    <row r="463" spans="1:4">
      <c r="A463" s="70" t="s">
        <v>429</v>
      </c>
      <c r="B463" s="68">
        <v>1096.0173</v>
      </c>
      <c r="C463" s="68">
        <v>2850</v>
      </c>
      <c r="D463" s="69">
        <f t="shared" si="7"/>
        <v>260.032391824472</v>
      </c>
    </row>
    <row r="464" spans="1:4">
      <c r="A464" s="70" t="s">
        <v>430</v>
      </c>
      <c r="B464" s="68">
        <v>3.66</v>
      </c>
      <c r="C464" s="68">
        <v>7</v>
      </c>
      <c r="D464" s="69">
        <f t="shared" si="7"/>
        <v>191.256830601093</v>
      </c>
    </row>
    <row r="465" spans="1:4">
      <c r="A465" s="70" t="s">
        <v>431</v>
      </c>
      <c r="B465" s="68">
        <v>0</v>
      </c>
      <c r="C465" s="68"/>
      <c r="D465" s="69" t="str">
        <f t="shared" si="7"/>
        <v/>
      </c>
    </row>
    <row r="466" spans="1:4">
      <c r="A466" s="70" t="s">
        <v>432</v>
      </c>
      <c r="B466" s="68">
        <v>549.81</v>
      </c>
      <c r="C466" s="68">
        <v>550</v>
      </c>
      <c r="D466" s="69">
        <f t="shared" si="7"/>
        <v>100.034557392554</v>
      </c>
    </row>
    <row r="467" spans="1:4">
      <c r="A467" s="70" t="s">
        <v>433</v>
      </c>
      <c r="B467" s="68">
        <v>0</v>
      </c>
      <c r="C467" s="68">
        <v>500</v>
      </c>
      <c r="D467" s="69" t="str">
        <f t="shared" si="7"/>
        <v/>
      </c>
    </row>
    <row r="468" spans="1:4">
      <c r="A468" s="70" t="s">
        <v>434</v>
      </c>
      <c r="B468" s="68">
        <v>1092</v>
      </c>
      <c r="C468" s="68">
        <v>88</v>
      </c>
      <c r="D468" s="69">
        <f t="shared" si="7"/>
        <v>8.05860805860806</v>
      </c>
    </row>
    <row r="469" spans="1:4">
      <c r="A469" s="70" t="s">
        <v>435</v>
      </c>
      <c r="B469" s="68">
        <v>677</v>
      </c>
      <c r="C469" s="68">
        <v>1792</v>
      </c>
      <c r="D469" s="69">
        <f t="shared" si="7"/>
        <v>264.697193500739</v>
      </c>
    </row>
    <row r="470" spans="1:4">
      <c r="A470" s="70" t="s">
        <v>436</v>
      </c>
      <c r="B470" s="68">
        <f>SUM(B471:B477)</f>
        <v>5657.863273</v>
      </c>
      <c r="C470" s="68">
        <f>SUM(C471:C477)</f>
        <v>3431</v>
      </c>
      <c r="D470" s="69">
        <f t="shared" si="7"/>
        <v>60.6412674617491</v>
      </c>
    </row>
    <row r="471" spans="1:4">
      <c r="A471" s="70" t="s">
        <v>437</v>
      </c>
      <c r="B471" s="68">
        <v>3123.179694</v>
      </c>
      <c r="C471" s="68">
        <v>3097</v>
      </c>
      <c r="D471" s="69">
        <f t="shared" si="7"/>
        <v>99.1617615198288</v>
      </c>
    </row>
    <row r="472" spans="1:4">
      <c r="A472" s="70" t="s">
        <v>438</v>
      </c>
      <c r="B472" s="68">
        <v>31</v>
      </c>
      <c r="C472" s="68">
        <v>1</v>
      </c>
      <c r="D472" s="69">
        <f t="shared" si="7"/>
        <v>3.2258064516129</v>
      </c>
    </row>
    <row r="473" spans="1:4">
      <c r="A473" s="70" t="s">
        <v>439</v>
      </c>
      <c r="B473" s="68">
        <v>0</v>
      </c>
      <c r="C473" s="68">
        <v>0</v>
      </c>
      <c r="D473" s="69" t="str">
        <f t="shared" si="7"/>
        <v/>
      </c>
    </row>
    <row r="474" spans="1:4">
      <c r="A474" s="70" t="s">
        <v>440</v>
      </c>
      <c r="B474" s="68">
        <v>327.683579</v>
      </c>
      <c r="C474" s="68">
        <v>328</v>
      </c>
      <c r="D474" s="69">
        <f t="shared" si="7"/>
        <v>100.096562971195</v>
      </c>
    </row>
    <row r="475" spans="1:4">
      <c r="A475" s="70" t="s">
        <v>441</v>
      </c>
      <c r="B475" s="68">
        <v>260</v>
      </c>
      <c r="C475" s="68">
        <v>0</v>
      </c>
      <c r="D475" s="69">
        <f t="shared" si="7"/>
        <v>0</v>
      </c>
    </row>
    <row r="476" spans="1:4">
      <c r="A476" s="70" t="s">
        <v>442</v>
      </c>
      <c r="B476" s="68"/>
      <c r="C476" s="68">
        <v>0</v>
      </c>
      <c r="D476" s="69" t="str">
        <f t="shared" si="7"/>
        <v/>
      </c>
    </row>
    <row r="477" spans="1:4">
      <c r="A477" s="70" t="s">
        <v>443</v>
      </c>
      <c r="B477" s="73">
        <v>1916</v>
      </c>
      <c r="C477" s="73">
        <v>5</v>
      </c>
      <c r="D477" s="69">
        <f t="shared" si="7"/>
        <v>0.260960334029228</v>
      </c>
    </row>
    <row r="478" spans="1:4">
      <c r="A478" s="70" t="s">
        <v>444</v>
      </c>
      <c r="B478" s="68">
        <f>SUM(B479:B483)</f>
        <v>10792</v>
      </c>
      <c r="C478" s="68">
        <f>SUM(C479:C483)</f>
        <v>10403</v>
      </c>
      <c r="D478" s="69">
        <f t="shared" si="7"/>
        <v>96.3954781319496</v>
      </c>
    </row>
    <row r="479" spans="1:4">
      <c r="A479" s="70" t="s">
        <v>445</v>
      </c>
      <c r="B479" s="68">
        <v>500</v>
      </c>
      <c r="C479" s="68">
        <v>0</v>
      </c>
      <c r="D479" s="69">
        <f t="shared" si="7"/>
        <v>0</v>
      </c>
    </row>
    <row r="480" spans="1:4">
      <c r="A480" s="70" t="s">
        <v>446</v>
      </c>
      <c r="B480" s="68">
        <v>9572</v>
      </c>
      <c r="C480" s="68">
        <v>8057</v>
      </c>
      <c r="D480" s="69">
        <f t="shared" si="7"/>
        <v>84.1725867112411</v>
      </c>
    </row>
    <row r="481" spans="1:4">
      <c r="A481" s="70" t="s">
        <v>447</v>
      </c>
      <c r="B481" s="68">
        <v>270</v>
      </c>
      <c r="C481" s="68">
        <v>276</v>
      </c>
      <c r="D481" s="69">
        <f t="shared" si="7"/>
        <v>102.222222222222</v>
      </c>
    </row>
    <row r="482" spans="1:4">
      <c r="A482" s="70" t="s">
        <v>448</v>
      </c>
      <c r="B482" s="68">
        <v>5</v>
      </c>
      <c r="C482" s="68">
        <v>0</v>
      </c>
      <c r="D482" s="69">
        <f t="shared" si="7"/>
        <v>0</v>
      </c>
    </row>
    <row r="483" spans="1:4">
      <c r="A483" s="70" t="s">
        <v>449</v>
      </c>
      <c r="B483" s="68">
        <v>445</v>
      </c>
      <c r="C483" s="68">
        <v>2070</v>
      </c>
      <c r="D483" s="69">
        <f t="shared" si="7"/>
        <v>465.168539325843</v>
      </c>
    </row>
    <row r="484" spans="1:4">
      <c r="A484" s="70" t="s">
        <v>450</v>
      </c>
      <c r="B484" s="68">
        <f>SUM(B485:B490)</f>
        <v>8882</v>
      </c>
      <c r="C484" s="68">
        <f>SUM(C485:C490)</f>
        <v>8314</v>
      </c>
      <c r="D484" s="69">
        <f t="shared" si="7"/>
        <v>93.6050439090295</v>
      </c>
    </row>
    <row r="485" spans="1:4">
      <c r="A485" s="70" t="s">
        <v>451</v>
      </c>
      <c r="B485" s="68">
        <v>1237</v>
      </c>
      <c r="C485" s="68">
        <v>1001</v>
      </c>
      <c r="D485" s="69">
        <f t="shared" si="7"/>
        <v>80.9215844785772</v>
      </c>
    </row>
    <row r="486" spans="1:4">
      <c r="A486" s="70" t="s">
        <v>452</v>
      </c>
      <c r="B486" s="73">
        <v>830</v>
      </c>
      <c r="C486" s="73">
        <v>0</v>
      </c>
      <c r="D486" s="69">
        <f t="shared" si="7"/>
        <v>0</v>
      </c>
    </row>
    <row r="487" spans="1:4">
      <c r="A487" s="70" t="s">
        <v>453</v>
      </c>
      <c r="B487" s="68">
        <v>0</v>
      </c>
      <c r="C487" s="68">
        <v>0</v>
      </c>
      <c r="D487" s="69" t="str">
        <f t="shared" si="7"/>
        <v/>
      </c>
    </row>
    <row r="488" spans="1:4">
      <c r="A488" s="70" t="s">
        <v>454</v>
      </c>
      <c r="B488" s="68">
        <v>5668</v>
      </c>
      <c r="C488" s="68">
        <v>5621</v>
      </c>
      <c r="D488" s="69">
        <f t="shared" si="7"/>
        <v>99.1707833450953</v>
      </c>
    </row>
    <row r="489" spans="1:4">
      <c r="A489" s="70" t="s">
        <v>455</v>
      </c>
      <c r="B489" s="68">
        <v>1147</v>
      </c>
      <c r="C489" s="68">
        <v>1678</v>
      </c>
      <c r="D489" s="69">
        <f t="shared" si="7"/>
        <v>146.294681778553</v>
      </c>
    </row>
    <row r="490" spans="1:4">
      <c r="A490" s="70" t="s">
        <v>456</v>
      </c>
      <c r="B490" s="68"/>
      <c r="C490" s="68">
        <v>14</v>
      </c>
      <c r="D490" s="69" t="str">
        <f t="shared" si="7"/>
        <v/>
      </c>
    </row>
    <row r="491" spans="1:4">
      <c r="A491" s="70" t="s">
        <v>457</v>
      </c>
      <c r="B491" s="68">
        <f>SUM(B492:B499)</f>
        <v>2400.27926</v>
      </c>
      <c r="C491" s="68">
        <f>SUM(C492:C499)</f>
        <v>2280</v>
      </c>
      <c r="D491" s="69">
        <f t="shared" si="7"/>
        <v>94.9889472444136</v>
      </c>
    </row>
    <row r="492" spans="1:4">
      <c r="A492" s="70" t="s">
        <v>110</v>
      </c>
      <c r="B492" s="68">
        <v>347</v>
      </c>
      <c r="C492" s="68">
        <v>340</v>
      </c>
      <c r="D492" s="69">
        <f t="shared" si="7"/>
        <v>97.9827089337176</v>
      </c>
    </row>
    <row r="493" spans="1:4">
      <c r="A493" s="70" t="s">
        <v>98</v>
      </c>
      <c r="B493" s="68">
        <v>38.71726</v>
      </c>
      <c r="C493" s="68">
        <v>38</v>
      </c>
      <c r="D493" s="69">
        <f t="shared" si="7"/>
        <v>98.1474412187226</v>
      </c>
    </row>
    <row r="494" spans="1:4">
      <c r="A494" s="70" t="s">
        <v>99</v>
      </c>
      <c r="B494" s="68">
        <v>0</v>
      </c>
      <c r="C494" s="68">
        <v>1</v>
      </c>
      <c r="D494" s="69" t="str">
        <f t="shared" si="7"/>
        <v/>
      </c>
    </row>
    <row r="495" spans="1:4">
      <c r="A495" s="70" t="s">
        <v>458</v>
      </c>
      <c r="B495" s="68">
        <v>340</v>
      </c>
      <c r="C495" s="68">
        <v>340</v>
      </c>
      <c r="D495" s="69">
        <f t="shared" si="7"/>
        <v>100</v>
      </c>
    </row>
    <row r="496" spans="1:4">
      <c r="A496" s="70" t="s">
        <v>459</v>
      </c>
      <c r="B496" s="68">
        <v>1241</v>
      </c>
      <c r="C496" s="68">
        <v>1241</v>
      </c>
      <c r="D496" s="69">
        <f t="shared" si="7"/>
        <v>100</v>
      </c>
    </row>
    <row r="497" spans="1:4">
      <c r="A497" s="70" t="s">
        <v>460</v>
      </c>
      <c r="B497" s="68">
        <v>0</v>
      </c>
      <c r="C497" s="68">
        <v>0</v>
      </c>
      <c r="D497" s="69" t="str">
        <f t="shared" si="7"/>
        <v/>
      </c>
    </row>
    <row r="498" spans="1:4">
      <c r="A498" s="70" t="s">
        <v>461</v>
      </c>
      <c r="B498" s="68">
        <v>0</v>
      </c>
      <c r="C498" s="68">
        <v>0</v>
      </c>
      <c r="D498" s="69" t="str">
        <f t="shared" si="7"/>
        <v/>
      </c>
    </row>
    <row r="499" spans="1:4">
      <c r="A499" s="70" t="s">
        <v>462</v>
      </c>
      <c r="B499" s="68">
        <v>433.562</v>
      </c>
      <c r="C499" s="68">
        <v>320</v>
      </c>
      <c r="D499" s="69">
        <f t="shared" si="7"/>
        <v>73.8072063511101</v>
      </c>
    </row>
    <row r="500" spans="1:4">
      <c r="A500" s="70" t="s">
        <v>463</v>
      </c>
      <c r="B500" s="68">
        <f>SUM(B501:B504)</f>
        <v>50</v>
      </c>
      <c r="C500" s="68">
        <f>SUM(C501:C504)</f>
        <v>50</v>
      </c>
      <c r="D500" s="69">
        <f t="shared" si="7"/>
        <v>100</v>
      </c>
    </row>
    <row r="501" spans="1:4">
      <c r="A501" s="70" t="s">
        <v>464</v>
      </c>
      <c r="B501" s="68">
        <v>0</v>
      </c>
      <c r="C501" s="68">
        <v>0</v>
      </c>
      <c r="D501" s="69" t="str">
        <f t="shared" si="7"/>
        <v/>
      </c>
    </row>
    <row r="502" spans="1:4">
      <c r="A502" s="70" t="s">
        <v>465</v>
      </c>
      <c r="B502" s="68">
        <v>50</v>
      </c>
      <c r="C502" s="73">
        <v>50</v>
      </c>
      <c r="D502" s="69">
        <f t="shared" si="7"/>
        <v>100</v>
      </c>
    </row>
    <row r="503" spans="1:4">
      <c r="A503" s="70" t="s">
        <v>466</v>
      </c>
      <c r="B503" s="68">
        <v>0</v>
      </c>
      <c r="C503" s="68">
        <v>0</v>
      </c>
      <c r="D503" s="69" t="str">
        <f t="shared" si="7"/>
        <v/>
      </c>
    </row>
    <row r="504" spans="1:4">
      <c r="A504" s="70" t="s">
        <v>467</v>
      </c>
      <c r="B504" s="68">
        <v>0</v>
      </c>
      <c r="C504" s="68">
        <v>0</v>
      </c>
      <c r="D504" s="69" t="str">
        <f t="shared" si="7"/>
        <v/>
      </c>
    </row>
    <row r="505" spans="1:4">
      <c r="A505" s="70" t="s">
        <v>468</v>
      </c>
      <c r="B505" s="68">
        <f>SUM(B506:B509)</f>
        <v>221.564768</v>
      </c>
      <c r="C505" s="68">
        <f>SUM(C506:C509)</f>
        <v>236</v>
      </c>
      <c r="D505" s="69">
        <f t="shared" si="7"/>
        <v>106.515129697877</v>
      </c>
    </row>
    <row r="506" spans="1:4">
      <c r="A506" s="70" t="s">
        <v>110</v>
      </c>
      <c r="B506" s="68">
        <v>173.70618</v>
      </c>
      <c r="C506" s="68">
        <v>188</v>
      </c>
      <c r="D506" s="69">
        <f t="shared" si="7"/>
        <v>108.228734291434</v>
      </c>
    </row>
    <row r="507" spans="1:4">
      <c r="A507" s="70" t="s">
        <v>98</v>
      </c>
      <c r="B507" s="68">
        <v>0</v>
      </c>
      <c r="C507" s="68">
        <v>0</v>
      </c>
      <c r="D507" s="69" t="str">
        <f t="shared" si="7"/>
        <v/>
      </c>
    </row>
    <row r="508" spans="1:4">
      <c r="A508" s="70" t="s">
        <v>99</v>
      </c>
      <c r="B508" s="68">
        <v>0</v>
      </c>
      <c r="C508" s="68">
        <v>0</v>
      </c>
      <c r="D508" s="69" t="str">
        <f t="shared" si="7"/>
        <v/>
      </c>
    </row>
    <row r="509" spans="1:4">
      <c r="A509" s="70" t="s">
        <v>469</v>
      </c>
      <c r="B509" s="68">
        <v>47.858588</v>
      </c>
      <c r="C509" s="68">
        <v>48</v>
      </c>
      <c r="D509" s="69">
        <f t="shared" si="7"/>
        <v>100.295478838615</v>
      </c>
    </row>
    <row r="510" spans="1:4">
      <c r="A510" s="70" t="s">
        <v>470</v>
      </c>
      <c r="B510" s="68">
        <f>SUM(B511:B512)</f>
        <v>8400</v>
      </c>
      <c r="C510" s="68">
        <f>SUM(C511:C512)</f>
        <v>8207</v>
      </c>
      <c r="D510" s="69">
        <f t="shared" si="7"/>
        <v>97.7023809523809</v>
      </c>
    </row>
    <row r="511" spans="1:4">
      <c r="A511" s="70" t="s">
        <v>471</v>
      </c>
      <c r="B511" s="68">
        <v>8400</v>
      </c>
      <c r="C511" s="73">
        <v>8207</v>
      </c>
      <c r="D511" s="69">
        <f t="shared" si="7"/>
        <v>97.7023809523809</v>
      </c>
    </row>
    <row r="512" spans="1:4">
      <c r="A512" s="70" t="s">
        <v>472</v>
      </c>
      <c r="B512" s="68">
        <v>0</v>
      </c>
      <c r="C512" s="68">
        <v>0</v>
      </c>
      <c r="D512" s="69" t="str">
        <f t="shared" si="7"/>
        <v/>
      </c>
    </row>
    <row r="513" spans="1:4">
      <c r="A513" s="70" t="s">
        <v>473</v>
      </c>
      <c r="B513" s="68">
        <f>SUM(B514:B515)</f>
        <v>980.779507</v>
      </c>
      <c r="C513" s="68">
        <f>SUM(C514:C515)</f>
        <v>832</v>
      </c>
      <c r="D513" s="69">
        <f t="shared" si="7"/>
        <v>84.830483718498</v>
      </c>
    </row>
    <row r="514" spans="1:4">
      <c r="A514" s="70" t="s">
        <v>474</v>
      </c>
      <c r="B514" s="68">
        <v>380.779507</v>
      </c>
      <c r="C514" s="68">
        <v>381</v>
      </c>
      <c r="D514" s="69">
        <f t="shared" si="7"/>
        <v>100.057905689762</v>
      </c>
    </row>
    <row r="515" spans="1:4">
      <c r="A515" s="70" t="s">
        <v>475</v>
      </c>
      <c r="B515" s="68">
        <v>600</v>
      </c>
      <c r="C515" s="73">
        <v>451</v>
      </c>
      <c r="D515" s="69">
        <f t="shared" si="7"/>
        <v>75.1666666666667</v>
      </c>
    </row>
    <row r="516" spans="1:4">
      <c r="A516" s="70" t="s">
        <v>476</v>
      </c>
      <c r="B516" s="68">
        <f>SUM(B517:B518)</f>
        <v>609</v>
      </c>
      <c r="C516" s="68">
        <f>SUM(C517:C518)</f>
        <v>600</v>
      </c>
      <c r="D516" s="69">
        <f t="shared" ref="D516:D579" si="8">IFERROR(C516/B516*100,"")</f>
        <v>98.5221674876847</v>
      </c>
    </row>
    <row r="517" spans="1:4">
      <c r="A517" s="70" t="s">
        <v>477</v>
      </c>
      <c r="B517" s="68">
        <v>609</v>
      </c>
      <c r="C517" s="73">
        <v>600</v>
      </c>
      <c r="D517" s="69">
        <f t="shared" si="8"/>
        <v>98.5221674876847</v>
      </c>
    </row>
    <row r="518" spans="1:4">
      <c r="A518" s="70" t="s">
        <v>478</v>
      </c>
      <c r="B518" s="68">
        <v>0</v>
      </c>
      <c r="C518" s="68">
        <v>0</v>
      </c>
      <c r="D518" s="69" t="str">
        <f t="shared" si="8"/>
        <v/>
      </c>
    </row>
    <row r="519" spans="1:4">
      <c r="A519" s="70" t="s">
        <v>479</v>
      </c>
      <c r="B519" s="68">
        <f>SUM(B520:B521)</f>
        <v>0</v>
      </c>
      <c r="C519" s="68">
        <f>SUM(C520:C521)</f>
        <v>0</v>
      </c>
      <c r="D519" s="69" t="str">
        <f t="shared" si="8"/>
        <v/>
      </c>
    </row>
    <row r="520" spans="1:4">
      <c r="A520" s="70" t="s">
        <v>480</v>
      </c>
      <c r="B520" s="68">
        <v>0</v>
      </c>
      <c r="C520" s="68">
        <v>0</v>
      </c>
      <c r="D520" s="69" t="str">
        <f t="shared" si="8"/>
        <v/>
      </c>
    </row>
    <row r="521" spans="1:4">
      <c r="A521" s="70" t="s">
        <v>481</v>
      </c>
      <c r="B521" s="68">
        <v>0</v>
      </c>
      <c r="C521" s="68">
        <v>0</v>
      </c>
      <c r="D521" s="69" t="str">
        <f t="shared" si="8"/>
        <v/>
      </c>
    </row>
    <row r="522" spans="1:4">
      <c r="A522" s="70" t="s">
        <v>482</v>
      </c>
      <c r="B522" s="68">
        <f>SUM(B523:B524)</f>
        <v>0</v>
      </c>
      <c r="C522" s="68">
        <f>SUM(C523:C524)</f>
        <v>4</v>
      </c>
      <c r="D522" s="69" t="str">
        <f t="shared" si="8"/>
        <v/>
      </c>
    </row>
    <row r="523" spans="1:4">
      <c r="A523" s="70" t="s">
        <v>483</v>
      </c>
      <c r="B523" s="68">
        <v>0</v>
      </c>
      <c r="C523" s="73">
        <v>4</v>
      </c>
      <c r="D523" s="69" t="str">
        <f t="shared" si="8"/>
        <v/>
      </c>
    </row>
    <row r="524" spans="1:4">
      <c r="A524" s="70" t="s">
        <v>484</v>
      </c>
      <c r="B524" s="68">
        <v>0</v>
      </c>
      <c r="C524" s="68">
        <v>0</v>
      </c>
      <c r="D524" s="69" t="str">
        <f t="shared" si="8"/>
        <v/>
      </c>
    </row>
    <row r="525" spans="1:4">
      <c r="A525" s="70" t="s">
        <v>485</v>
      </c>
      <c r="B525" s="68">
        <f>SUM(B526)</f>
        <v>1406</v>
      </c>
      <c r="C525" s="68">
        <f>SUM(C526)</f>
        <v>0</v>
      </c>
      <c r="D525" s="69">
        <f t="shared" si="8"/>
        <v>0</v>
      </c>
    </row>
    <row r="526" spans="1:4">
      <c r="A526" s="70" t="s">
        <v>486</v>
      </c>
      <c r="B526" s="73">
        <v>1406</v>
      </c>
      <c r="C526" s="73"/>
      <c r="D526" s="69">
        <f t="shared" si="8"/>
        <v>0</v>
      </c>
    </row>
    <row r="527" spans="1:4">
      <c r="A527" s="70" t="s">
        <v>487</v>
      </c>
      <c r="B527" s="68">
        <f>SUM(B528,B533,B546,B550,B562,B565,B569,B574,B584,B590,B594,B597)</f>
        <v>65783.022264</v>
      </c>
      <c r="C527" s="68">
        <f>SUM(C528,C533,C546,C550,C562,C565,C569,C574,C584,C590,C594,C597)</f>
        <v>63952</v>
      </c>
      <c r="D527" s="69">
        <f t="shared" si="8"/>
        <v>97.2165732114713</v>
      </c>
    </row>
    <row r="528" spans="1:4">
      <c r="A528" s="70" t="s">
        <v>488</v>
      </c>
      <c r="B528" s="68">
        <f>SUM(B529:B532)</f>
        <v>3514</v>
      </c>
      <c r="C528" s="68">
        <f>SUM(C529:C532)</f>
        <v>2385</v>
      </c>
      <c r="D528" s="69">
        <f t="shared" si="8"/>
        <v>67.8713716562322</v>
      </c>
    </row>
    <row r="529" spans="1:4">
      <c r="A529" s="70" t="s">
        <v>110</v>
      </c>
      <c r="B529" s="68">
        <v>997</v>
      </c>
      <c r="C529" s="68">
        <v>917</v>
      </c>
      <c r="D529" s="69">
        <f t="shared" si="8"/>
        <v>91.9759277833501</v>
      </c>
    </row>
    <row r="530" spans="1:4">
      <c r="A530" s="70" t="s">
        <v>98</v>
      </c>
      <c r="B530" s="68">
        <v>1470</v>
      </c>
      <c r="C530" s="68">
        <v>1173</v>
      </c>
      <c r="D530" s="69">
        <f t="shared" si="8"/>
        <v>79.7959183673469</v>
      </c>
    </row>
    <row r="531" spans="1:4">
      <c r="A531" s="70" t="s">
        <v>99</v>
      </c>
      <c r="B531" s="68">
        <v>0</v>
      </c>
      <c r="C531" s="68">
        <v>0</v>
      </c>
      <c r="D531" s="69" t="str">
        <f t="shared" si="8"/>
        <v/>
      </c>
    </row>
    <row r="532" spans="1:4">
      <c r="A532" s="70" t="s">
        <v>489</v>
      </c>
      <c r="B532" s="68">
        <f>-80+1127</f>
        <v>1047</v>
      </c>
      <c r="C532" s="68">
        <v>295</v>
      </c>
      <c r="D532" s="69">
        <f t="shared" si="8"/>
        <v>28.1757402101242</v>
      </c>
    </row>
    <row r="533" spans="1:4">
      <c r="A533" s="70" t="s">
        <v>490</v>
      </c>
      <c r="B533" s="68">
        <f>SUM(B534:B545)</f>
        <v>15894.638196</v>
      </c>
      <c r="C533" s="68">
        <f>SUM(C534:C545)</f>
        <v>11698</v>
      </c>
      <c r="D533" s="69">
        <f t="shared" si="8"/>
        <v>73.5971455012036</v>
      </c>
    </row>
    <row r="534" spans="1:4">
      <c r="A534" s="70" t="s">
        <v>491</v>
      </c>
      <c r="B534" s="68">
        <f>803+7083.357636</f>
        <v>7886.357636</v>
      </c>
      <c r="C534" s="68">
        <v>4575</v>
      </c>
      <c r="D534" s="69">
        <f t="shared" si="8"/>
        <v>58.0115715158013</v>
      </c>
    </row>
    <row r="535" spans="1:4">
      <c r="A535" s="70" t="s">
        <v>492</v>
      </c>
      <c r="B535" s="68">
        <v>1843.31</v>
      </c>
      <c r="C535" s="68">
        <v>516</v>
      </c>
      <c r="D535" s="69">
        <f t="shared" si="8"/>
        <v>27.9931210702486</v>
      </c>
    </row>
    <row r="536" spans="1:4">
      <c r="A536" s="70" t="s">
        <v>493</v>
      </c>
      <c r="B536" s="68">
        <v>646.14151</v>
      </c>
      <c r="C536" s="68">
        <v>579</v>
      </c>
      <c r="D536" s="69">
        <f t="shared" si="8"/>
        <v>89.6088536395069</v>
      </c>
    </row>
    <row r="537" spans="1:4">
      <c r="A537" s="70" t="s">
        <v>494</v>
      </c>
      <c r="B537" s="68">
        <v>448.1837</v>
      </c>
      <c r="C537" s="68">
        <v>481</v>
      </c>
      <c r="D537" s="69">
        <f t="shared" si="8"/>
        <v>107.322064590926</v>
      </c>
    </row>
    <row r="538" spans="1:4">
      <c r="A538" s="70" t="s">
        <v>495</v>
      </c>
      <c r="B538" s="68">
        <v>767</v>
      </c>
      <c r="C538" s="68">
        <v>525</v>
      </c>
      <c r="D538" s="69">
        <f t="shared" si="8"/>
        <v>68.4485006518905</v>
      </c>
    </row>
    <row r="539" spans="1:4">
      <c r="A539" s="70" t="s">
        <v>496</v>
      </c>
      <c r="B539" s="68">
        <v>0</v>
      </c>
      <c r="C539" s="68">
        <v>10</v>
      </c>
      <c r="D539" s="69" t="str">
        <f t="shared" si="8"/>
        <v/>
      </c>
    </row>
    <row r="540" spans="1:4">
      <c r="A540" s="70" t="s">
        <v>497</v>
      </c>
      <c r="B540" s="68">
        <v>0</v>
      </c>
      <c r="C540" s="68">
        <v>0</v>
      </c>
      <c r="D540" s="69" t="str">
        <f t="shared" si="8"/>
        <v/>
      </c>
    </row>
    <row r="541" spans="1:4">
      <c r="A541" s="70" t="s">
        <v>498</v>
      </c>
      <c r="B541" s="68">
        <v>838.29535</v>
      </c>
      <c r="C541" s="68">
        <v>538</v>
      </c>
      <c r="D541" s="69">
        <f t="shared" si="8"/>
        <v>64.1778580783014</v>
      </c>
    </row>
    <row r="542" spans="1:4">
      <c r="A542" s="70" t="s">
        <v>499</v>
      </c>
      <c r="B542" s="68">
        <v>465.35</v>
      </c>
      <c r="C542" s="68">
        <v>365</v>
      </c>
      <c r="D542" s="69">
        <f t="shared" si="8"/>
        <v>78.4355861179757</v>
      </c>
    </row>
    <row r="543" spans="1:4">
      <c r="A543" s="70" t="s">
        <v>500</v>
      </c>
      <c r="B543" s="68">
        <v>0</v>
      </c>
      <c r="C543" s="68">
        <v>0</v>
      </c>
      <c r="D543" s="69" t="str">
        <f t="shared" si="8"/>
        <v/>
      </c>
    </row>
    <row r="544" spans="1:4">
      <c r="A544" s="70" t="s">
        <v>501</v>
      </c>
      <c r="B544" s="68">
        <v>0</v>
      </c>
      <c r="C544" s="68">
        <v>0</v>
      </c>
      <c r="D544" s="69" t="str">
        <f t="shared" si="8"/>
        <v/>
      </c>
    </row>
    <row r="545" spans="1:4">
      <c r="A545" s="70" t="s">
        <v>502</v>
      </c>
      <c r="B545" s="68">
        <v>3000</v>
      </c>
      <c r="C545" s="68">
        <v>4109</v>
      </c>
      <c r="D545" s="69">
        <f t="shared" si="8"/>
        <v>136.966666666667</v>
      </c>
    </row>
    <row r="546" spans="1:4">
      <c r="A546" s="70" t="s">
        <v>503</v>
      </c>
      <c r="B546" s="68">
        <f>SUM(B547:B549)</f>
        <v>0</v>
      </c>
      <c r="C546" s="68">
        <f>SUM(C547:C549)</f>
        <v>0</v>
      </c>
      <c r="D546" s="69" t="str">
        <f t="shared" si="8"/>
        <v/>
      </c>
    </row>
    <row r="547" spans="1:4">
      <c r="A547" s="70" t="s">
        <v>504</v>
      </c>
      <c r="B547" s="68"/>
      <c r="C547" s="68">
        <v>0</v>
      </c>
      <c r="D547" s="69" t="str">
        <f t="shared" si="8"/>
        <v/>
      </c>
    </row>
    <row r="548" spans="1:4">
      <c r="A548" s="70" t="s">
        <v>505</v>
      </c>
      <c r="B548" s="68"/>
      <c r="C548" s="68">
        <v>0</v>
      </c>
      <c r="D548" s="69" t="str">
        <f t="shared" si="8"/>
        <v/>
      </c>
    </row>
    <row r="549" spans="1:4">
      <c r="A549" s="70" t="s">
        <v>506</v>
      </c>
      <c r="B549" s="68">
        <v>0</v>
      </c>
      <c r="C549" s="68">
        <v>0</v>
      </c>
      <c r="D549" s="69" t="str">
        <f t="shared" si="8"/>
        <v/>
      </c>
    </row>
    <row r="550" spans="1:4">
      <c r="A550" s="70" t="s">
        <v>507</v>
      </c>
      <c r="B550" s="68">
        <f>SUM(B551:B561)</f>
        <v>22058.984425</v>
      </c>
      <c r="C550" s="68">
        <f>SUM(C551:C561)</f>
        <v>22284</v>
      </c>
      <c r="D550" s="69">
        <f t="shared" si="8"/>
        <v>101.020063166394</v>
      </c>
    </row>
    <row r="551" spans="1:4">
      <c r="A551" s="70" t="s">
        <v>508</v>
      </c>
      <c r="B551" s="68">
        <v>11766</v>
      </c>
      <c r="C551" s="68">
        <v>10361</v>
      </c>
      <c r="D551" s="69">
        <f t="shared" si="8"/>
        <v>88.0588135305116</v>
      </c>
    </row>
    <row r="552" spans="1:4">
      <c r="A552" s="70" t="s">
        <v>509</v>
      </c>
      <c r="B552" s="68">
        <v>830</v>
      </c>
      <c r="C552" s="68">
        <v>820</v>
      </c>
      <c r="D552" s="69">
        <f t="shared" si="8"/>
        <v>98.7951807228916</v>
      </c>
    </row>
    <row r="553" spans="1:4">
      <c r="A553" s="70" t="s">
        <v>510</v>
      </c>
      <c r="B553" s="68">
        <v>1454</v>
      </c>
      <c r="C553" s="68">
        <v>1354</v>
      </c>
      <c r="D553" s="69">
        <f t="shared" si="8"/>
        <v>93.1224209078404</v>
      </c>
    </row>
    <row r="554" spans="1:4">
      <c r="A554" s="70" t="s">
        <v>511</v>
      </c>
      <c r="B554" s="68">
        <v>305</v>
      </c>
      <c r="C554" s="68">
        <v>86</v>
      </c>
      <c r="D554" s="69">
        <f t="shared" si="8"/>
        <v>28.1967213114754</v>
      </c>
    </row>
    <row r="555" spans="1:4">
      <c r="A555" s="70" t="s">
        <v>512</v>
      </c>
      <c r="B555" s="68">
        <v>1220</v>
      </c>
      <c r="C555" s="68">
        <v>1129</v>
      </c>
      <c r="D555" s="69">
        <f t="shared" si="8"/>
        <v>92.5409836065574</v>
      </c>
    </row>
    <row r="556" spans="1:4">
      <c r="A556" s="70" t="s">
        <v>513</v>
      </c>
      <c r="B556" s="68">
        <f>5169.895825-700</f>
        <v>4469.895825</v>
      </c>
      <c r="C556" s="68">
        <v>5072</v>
      </c>
      <c r="D556" s="69">
        <f t="shared" si="8"/>
        <v>113.470205986288</v>
      </c>
    </row>
    <row r="557" spans="1:4">
      <c r="A557" s="70" t="s">
        <v>514</v>
      </c>
      <c r="B557" s="68">
        <v>0</v>
      </c>
      <c r="C557" s="68">
        <v>700</v>
      </c>
      <c r="D557" s="69" t="str">
        <f t="shared" si="8"/>
        <v/>
      </c>
    </row>
    <row r="558" spans="1:4">
      <c r="A558" s="70" t="s">
        <v>515</v>
      </c>
      <c r="B558" s="68">
        <v>174</v>
      </c>
      <c r="C558" s="68">
        <v>62</v>
      </c>
      <c r="D558" s="69">
        <f t="shared" si="8"/>
        <v>35.632183908046</v>
      </c>
    </row>
    <row r="559" spans="1:4">
      <c r="A559" s="70" t="s">
        <v>516</v>
      </c>
      <c r="B559" s="68">
        <f>1847-264</f>
        <v>1583</v>
      </c>
      <c r="C559" s="68">
        <v>2421</v>
      </c>
      <c r="D559" s="69">
        <f t="shared" si="8"/>
        <v>152.937460518004</v>
      </c>
    </row>
    <row r="560" spans="1:4">
      <c r="A560" s="70" t="s">
        <v>517</v>
      </c>
      <c r="B560" s="68">
        <v>0</v>
      </c>
      <c r="C560" s="68">
        <v>0</v>
      </c>
      <c r="D560" s="69" t="str">
        <f t="shared" si="8"/>
        <v/>
      </c>
    </row>
    <row r="561" spans="1:4">
      <c r="A561" s="70" t="s">
        <v>518</v>
      </c>
      <c r="B561" s="68">
        <v>257.0886</v>
      </c>
      <c r="C561" s="68">
        <v>279</v>
      </c>
      <c r="D561" s="69">
        <f t="shared" si="8"/>
        <v>108.522898331548</v>
      </c>
    </row>
    <row r="562" spans="1:4">
      <c r="A562" s="70" t="s">
        <v>519</v>
      </c>
      <c r="B562" s="68">
        <f>SUM(B563:B564)</f>
        <v>96</v>
      </c>
      <c r="C562" s="68">
        <f>SUM(C563:C564)</f>
        <v>110</v>
      </c>
      <c r="D562" s="69">
        <f t="shared" si="8"/>
        <v>114.583333333333</v>
      </c>
    </row>
    <row r="563" spans="1:4">
      <c r="A563" s="70" t="s">
        <v>520</v>
      </c>
      <c r="B563" s="68">
        <v>96</v>
      </c>
      <c r="C563" s="68">
        <v>110</v>
      </c>
      <c r="D563" s="69">
        <f t="shared" si="8"/>
        <v>114.583333333333</v>
      </c>
    </row>
    <row r="564" spans="1:4">
      <c r="A564" s="70" t="s">
        <v>521</v>
      </c>
      <c r="B564" s="68">
        <v>0</v>
      </c>
      <c r="C564" s="68">
        <v>0</v>
      </c>
      <c r="D564" s="69" t="str">
        <f t="shared" si="8"/>
        <v/>
      </c>
    </row>
    <row r="565" spans="1:4">
      <c r="A565" s="70" t="s">
        <v>522</v>
      </c>
      <c r="B565" s="68">
        <f>SUM(B566:B568)</f>
        <v>1330.1492</v>
      </c>
      <c r="C565" s="68">
        <f>SUM(C566:C568)</f>
        <v>1165</v>
      </c>
      <c r="D565" s="69">
        <f t="shared" si="8"/>
        <v>87.5841597318556</v>
      </c>
    </row>
    <row r="566" spans="1:4">
      <c r="A566" s="70" t="s">
        <v>523</v>
      </c>
      <c r="B566" s="68">
        <v>4.1492</v>
      </c>
      <c r="C566" s="68">
        <v>4</v>
      </c>
      <c r="D566" s="69">
        <f t="shared" si="8"/>
        <v>96.4041260965969</v>
      </c>
    </row>
    <row r="567" spans="1:4">
      <c r="A567" s="70" t="s">
        <v>524</v>
      </c>
      <c r="B567" s="68">
        <v>207</v>
      </c>
      <c r="C567" s="68">
        <v>43</v>
      </c>
      <c r="D567" s="69">
        <f t="shared" si="8"/>
        <v>20.7729468599034</v>
      </c>
    </row>
    <row r="568" spans="1:4">
      <c r="A568" s="70" t="s">
        <v>525</v>
      </c>
      <c r="B568" s="68">
        <v>1119</v>
      </c>
      <c r="C568" s="68">
        <v>1118</v>
      </c>
      <c r="D568" s="69">
        <f t="shared" si="8"/>
        <v>99.9106344950849</v>
      </c>
    </row>
    <row r="569" spans="1:4">
      <c r="A569" s="72" t="s">
        <v>526</v>
      </c>
      <c r="B569" s="68">
        <f>SUM(B570:B573)</f>
        <v>16657.979219</v>
      </c>
      <c r="C569" s="68">
        <f>SUM(C570:C573)</f>
        <v>19353</v>
      </c>
      <c r="D569" s="69">
        <f t="shared" si="8"/>
        <v>116.178557708405</v>
      </c>
    </row>
    <row r="570" spans="1:4">
      <c r="A570" s="72" t="s">
        <v>527</v>
      </c>
      <c r="B570" s="68">
        <v>4602.96419499999</v>
      </c>
      <c r="C570" s="68">
        <v>4603</v>
      </c>
      <c r="D570" s="69">
        <f t="shared" si="8"/>
        <v>100.000777868315</v>
      </c>
    </row>
    <row r="571" spans="1:4">
      <c r="A571" s="72" t="s">
        <v>528</v>
      </c>
      <c r="B571" s="68">
        <v>5246.001774</v>
      </c>
      <c r="C571" s="68">
        <v>5246</v>
      </c>
      <c r="D571" s="69">
        <f t="shared" si="8"/>
        <v>99.9999661837705</v>
      </c>
    </row>
    <row r="572" spans="1:4">
      <c r="A572" s="72" t="s">
        <v>529</v>
      </c>
      <c r="B572" s="68">
        <v>292.01325</v>
      </c>
      <c r="C572" s="68">
        <v>292</v>
      </c>
      <c r="D572" s="69">
        <f t="shared" si="8"/>
        <v>99.9954625346624</v>
      </c>
    </row>
    <row r="573" spans="1:4">
      <c r="A573" s="72" t="s">
        <v>530</v>
      </c>
      <c r="B573" s="68">
        <v>6517</v>
      </c>
      <c r="C573" s="68">
        <v>9212</v>
      </c>
      <c r="D573" s="69">
        <f t="shared" si="8"/>
        <v>141.353383458647</v>
      </c>
    </row>
    <row r="574" spans="1:4">
      <c r="A574" s="70" t="s">
        <v>531</v>
      </c>
      <c r="B574" s="68">
        <f>SUM(B575:B583)</f>
        <v>3700.271224</v>
      </c>
      <c r="C574" s="68">
        <f>SUM(C575:C583)</f>
        <v>3400</v>
      </c>
      <c r="D574" s="69">
        <f t="shared" si="8"/>
        <v>91.885156362257</v>
      </c>
    </row>
    <row r="575" spans="1:4">
      <c r="A575" s="70" t="s">
        <v>110</v>
      </c>
      <c r="B575" s="68">
        <v>1654.508824</v>
      </c>
      <c r="C575" s="68">
        <v>1654</v>
      </c>
      <c r="D575" s="69">
        <f t="shared" si="8"/>
        <v>99.9692462202305</v>
      </c>
    </row>
    <row r="576" spans="1:4">
      <c r="A576" s="70" t="s">
        <v>98</v>
      </c>
      <c r="B576" s="68">
        <v>24.4</v>
      </c>
      <c r="C576" s="68">
        <v>24</v>
      </c>
      <c r="D576" s="69">
        <f t="shared" si="8"/>
        <v>98.3606557377049</v>
      </c>
    </row>
    <row r="577" spans="1:4">
      <c r="A577" s="70" t="s">
        <v>99</v>
      </c>
      <c r="B577" s="68">
        <v>0</v>
      </c>
      <c r="C577" s="68">
        <v>0</v>
      </c>
      <c r="D577" s="69" t="str">
        <f t="shared" si="8"/>
        <v/>
      </c>
    </row>
    <row r="578" spans="1:4">
      <c r="A578" s="70" t="s">
        <v>532</v>
      </c>
      <c r="B578" s="68">
        <v>169</v>
      </c>
      <c r="C578" s="68">
        <v>169</v>
      </c>
      <c r="D578" s="69">
        <f t="shared" si="8"/>
        <v>100</v>
      </c>
    </row>
    <row r="579" spans="1:4">
      <c r="A579" s="70" t="s">
        <v>533</v>
      </c>
      <c r="B579" s="68">
        <v>10</v>
      </c>
      <c r="C579" s="68">
        <v>10</v>
      </c>
      <c r="D579" s="69">
        <f t="shared" si="8"/>
        <v>100</v>
      </c>
    </row>
    <row r="580" spans="1:4">
      <c r="A580" s="70" t="s">
        <v>534</v>
      </c>
      <c r="B580" s="68">
        <v>0</v>
      </c>
      <c r="C580" s="68">
        <v>0</v>
      </c>
      <c r="D580" s="69" t="str">
        <f t="shared" ref="D580:D643" si="9">IFERROR(C580/B580*100,"")</f>
        <v/>
      </c>
    </row>
    <row r="581" spans="1:4">
      <c r="A581" s="70" t="s">
        <v>535</v>
      </c>
      <c r="B581" s="68">
        <v>564</v>
      </c>
      <c r="C581" s="68">
        <v>564</v>
      </c>
      <c r="D581" s="69">
        <f t="shared" si="9"/>
        <v>100</v>
      </c>
    </row>
    <row r="582" spans="1:4">
      <c r="A582" s="70" t="s">
        <v>107</v>
      </c>
      <c r="B582" s="68">
        <v>598.3624</v>
      </c>
      <c r="C582" s="68">
        <v>599</v>
      </c>
      <c r="D582" s="69">
        <f t="shared" si="9"/>
        <v>100.106557497597</v>
      </c>
    </row>
    <row r="583" spans="1:4">
      <c r="A583" s="70" t="s">
        <v>536</v>
      </c>
      <c r="B583" s="68">
        <v>680</v>
      </c>
      <c r="C583" s="68">
        <v>380</v>
      </c>
      <c r="D583" s="69">
        <f t="shared" si="9"/>
        <v>55.8823529411765</v>
      </c>
    </row>
    <row r="584" spans="1:4">
      <c r="A584" s="70" t="s">
        <v>537</v>
      </c>
      <c r="B584" s="68">
        <f>SUM(B585:B589)</f>
        <v>1240</v>
      </c>
      <c r="C584" s="68">
        <f>SUM(C585:C589)</f>
        <v>215</v>
      </c>
      <c r="D584" s="69">
        <f t="shared" si="9"/>
        <v>17.3387096774194</v>
      </c>
    </row>
    <row r="585" spans="1:4">
      <c r="A585" s="70" t="s">
        <v>538</v>
      </c>
      <c r="B585" s="73">
        <v>1240</v>
      </c>
      <c r="C585" s="73">
        <v>75</v>
      </c>
      <c r="D585" s="69">
        <f t="shared" si="9"/>
        <v>6.04838709677419</v>
      </c>
    </row>
    <row r="586" spans="1:4">
      <c r="A586" s="70" t="s">
        <v>539</v>
      </c>
      <c r="B586" s="68"/>
      <c r="C586" s="68">
        <v>0</v>
      </c>
      <c r="D586" s="69" t="str">
        <f t="shared" si="9"/>
        <v/>
      </c>
    </row>
    <row r="587" spans="1:4">
      <c r="A587" s="70" t="s">
        <v>540</v>
      </c>
      <c r="B587" s="68">
        <v>0</v>
      </c>
      <c r="C587" s="68">
        <v>0</v>
      </c>
      <c r="D587" s="69" t="str">
        <f t="shared" si="9"/>
        <v/>
      </c>
    </row>
    <row r="588" spans="1:4">
      <c r="A588" s="70" t="s">
        <v>541</v>
      </c>
      <c r="B588" s="68"/>
      <c r="C588" s="68">
        <v>0</v>
      </c>
      <c r="D588" s="69" t="str">
        <f t="shared" si="9"/>
        <v/>
      </c>
    </row>
    <row r="589" spans="1:4">
      <c r="A589" s="70" t="s">
        <v>542</v>
      </c>
      <c r="B589" s="68"/>
      <c r="C589" s="68">
        <v>140</v>
      </c>
      <c r="D589" s="69" t="str">
        <f t="shared" si="9"/>
        <v/>
      </c>
    </row>
    <row r="590" spans="1:4">
      <c r="A590" s="70" t="s">
        <v>543</v>
      </c>
      <c r="B590" s="68">
        <f>SUM(B591:B593)</f>
        <v>1084</v>
      </c>
      <c r="C590" s="68">
        <f>SUM(C591:C593)</f>
        <v>870</v>
      </c>
      <c r="D590" s="69">
        <f t="shared" si="9"/>
        <v>80.2583025830258</v>
      </c>
    </row>
    <row r="591" spans="1:4">
      <c r="A591" s="70" t="s">
        <v>544</v>
      </c>
      <c r="B591" s="68">
        <v>877</v>
      </c>
      <c r="C591" s="68">
        <v>663</v>
      </c>
      <c r="D591" s="69">
        <f t="shared" si="9"/>
        <v>75.5986316989738</v>
      </c>
    </row>
    <row r="592" spans="1:4">
      <c r="A592" s="70" t="s">
        <v>545</v>
      </c>
      <c r="B592" s="68">
        <v>207</v>
      </c>
      <c r="C592" s="68">
        <v>207</v>
      </c>
      <c r="D592" s="69">
        <f t="shared" si="9"/>
        <v>100</v>
      </c>
    </row>
    <row r="593" spans="1:4">
      <c r="A593" s="70" t="s">
        <v>546</v>
      </c>
      <c r="B593" s="68">
        <v>0</v>
      </c>
      <c r="C593" s="68">
        <v>0</v>
      </c>
      <c r="D593" s="69" t="str">
        <f t="shared" si="9"/>
        <v/>
      </c>
    </row>
    <row r="594" spans="1:4">
      <c r="A594" s="70" t="s">
        <v>547</v>
      </c>
      <c r="B594" s="68">
        <f>SUM(B595:B596)</f>
        <v>5</v>
      </c>
      <c r="C594" s="68">
        <f>SUM(C595:C596)</f>
        <v>0</v>
      </c>
      <c r="D594" s="69">
        <f t="shared" si="9"/>
        <v>0</v>
      </c>
    </row>
    <row r="595" spans="1:4">
      <c r="A595" s="70" t="s">
        <v>548</v>
      </c>
      <c r="B595" s="68">
        <v>5</v>
      </c>
      <c r="C595" s="68">
        <v>0</v>
      </c>
      <c r="D595" s="69">
        <f t="shared" si="9"/>
        <v>0</v>
      </c>
    </row>
    <row r="596" spans="1:4">
      <c r="A596" s="70" t="s">
        <v>549</v>
      </c>
      <c r="B596" s="68">
        <v>0</v>
      </c>
      <c r="C596" s="68">
        <v>0</v>
      </c>
      <c r="D596" s="69" t="str">
        <f t="shared" si="9"/>
        <v/>
      </c>
    </row>
    <row r="597" spans="1:4">
      <c r="A597" s="70" t="s">
        <v>550</v>
      </c>
      <c r="B597" s="68">
        <f>SUM(B598)</f>
        <v>202</v>
      </c>
      <c r="C597" s="68">
        <f>SUM(C598)</f>
        <v>2472</v>
      </c>
      <c r="D597" s="69">
        <f t="shared" si="9"/>
        <v>1223.76237623762</v>
      </c>
    </row>
    <row r="598" spans="1:4">
      <c r="A598" s="70" t="s">
        <v>551</v>
      </c>
      <c r="B598" s="73">
        <v>202</v>
      </c>
      <c r="C598" s="73">
        <v>2472</v>
      </c>
      <c r="D598" s="69">
        <f t="shared" si="9"/>
        <v>1223.76237623762</v>
      </c>
    </row>
    <row r="599" spans="1:4">
      <c r="A599" s="70" t="s">
        <v>552</v>
      </c>
      <c r="B599" s="68">
        <f>SUM(B600,B609,B613,B622,B628,B634,B640,B643,B646,B648,B650,B656,B658,B660,B672)</f>
        <v>57488.516149</v>
      </c>
      <c r="C599" s="68">
        <f>SUM(C600,C609,C613,C622,C628,C634,C640,C643,C646,C648,C650,C656,C658,C660,C672)</f>
        <v>57575</v>
      </c>
      <c r="D599" s="69">
        <f t="shared" si="9"/>
        <v>100.150436742489</v>
      </c>
    </row>
    <row r="600" spans="1:4">
      <c r="A600" s="70" t="s">
        <v>553</v>
      </c>
      <c r="B600" s="68">
        <f>SUM(B601:B608)</f>
        <v>5961</v>
      </c>
      <c r="C600" s="68">
        <f>SUM(C601:C608)</f>
        <v>5636</v>
      </c>
      <c r="D600" s="69">
        <f t="shared" si="9"/>
        <v>94.5478946485489</v>
      </c>
    </row>
    <row r="601" spans="1:4">
      <c r="A601" s="70" t="s">
        <v>110</v>
      </c>
      <c r="B601" s="68">
        <v>925</v>
      </c>
      <c r="C601" s="68">
        <v>669</v>
      </c>
      <c r="D601" s="69">
        <f t="shared" si="9"/>
        <v>72.3243243243243</v>
      </c>
    </row>
    <row r="602" spans="1:4">
      <c r="A602" s="70" t="s">
        <v>98</v>
      </c>
      <c r="B602" s="68">
        <v>9</v>
      </c>
      <c r="C602" s="68">
        <v>0</v>
      </c>
      <c r="D602" s="69">
        <f t="shared" si="9"/>
        <v>0</v>
      </c>
    </row>
    <row r="603" spans="1:4">
      <c r="A603" s="70" t="s">
        <v>99</v>
      </c>
      <c r="B603" s="68">
        <v>90</v>
      </c>
      <c r="C603" s="68">
        <v>0</v>
      </c>
      <c r="D603" s="69">
        <f t="shared" si="9"/>
        <v>0</v>
      </c>
    </row>
    <row r="604" spans="1:4">
      <c r="A604" s="70" t="s">
        <v>554</v>
      </c>
      <c r="B604" s="68">
        <v>0</v>
      </c>
      <c r="C604" s="68">
        <v>0</v>
      </c>
      <c r="D604" s="69" t="str">
        <f t="shared" si="9"/>
        <v/>
      </c>
    </row>
    <row r="605" spans="1:4">
      <c r="A605" s="70" t="s">
        <v>555</v>
      </c>
      <c r="B605" s="68">
        <v>0</v>
      </c>
      <c r="C605" s="68">
        <v>154</v>
      </c>
      <c r="D605" s="69" t="str">
        <f t="shared" si="9"/>
        <v/>
      </c>
    </row>
    <row r="606" spans="1:4">
      <c r="A606" s="70" t="s">
        <v>556</v>
      </c>
      <c r="B606" s="68">
        <v>0</v>
      </c>
      <c r="C606" s="68">
        <v>0</v>
      </c>
      <c r="D606" s="69" t="str">
        <f t="shared" si="9"/>
        <v/>
      </c>
    </row>
    <row r="607" spans="1:4">
      <c r="A607" s="70" t="s">
        <v>557</v>
      </c>
      <c r="B607" s="68">
        <v>140</v>
      </c>
      <c r="C607" s="68">
        <v>0</v>
      </c>
      <c r="D607" s="69">
        <f t="shared" si="9"/>
        <v>0</v>
      </c>
    </row>
    <row r="608" spans="1:4">
      <c r="A608" s="70" t="s">
        <v>558</v>
      </c>
      <c r="B608" s="68">
        <f>-140+4937</f>
        <v>4797</v>
      </c>
      <c r="C608" s="73">
        <v>4813</v>
      </c>
      <c r="D608" s="69">
        <f t="shared" si="9"/>
        <v>100.333541796956</v>
      </c>
    </row>
    <row r="609" spans="1:4">
      <c r="A609" s="70" t="s">
        <v>559</v>
      </c>
      <c r="B609" s="68">
        <f>SUM(B610:B612)</f>
        <v>4258.516149</v>
      </c>
      <c r="C609" s="68">
        <f>SUM(C610:C612)</f>
        <v>4433</v>
      </c>
      <c r="D609" s="69">
        <f t="shared" si="9"/>
        <v>104.097292223278</v>
      </c>
    </row>
    <row r="610" spans="1:4">
      <c r="A610" s="70" t="s">
        <v>560</v>
      </c>
      <c r="B610" s="68">
        <v>0</v>
      </c>
      <c r="C610" s="68">
        <v>0</v>
      </c>
      <c r="D610" s="69" t="str">
        <f t="shared" si="9"/>
        <v/>
      </c>
    </row>
    <row r="611" spans="1:4">
      <c r="A611" s="70" t="s">
        <v>561</v>
      </c>
      <c r="B611" s="68">
        <v>0</v>
      </c>
      <c r="C611" s="68">
        <v>0</v>
      </c>
      <c r="D611" s="69" t="str">
        <f t="shared" si="9"/>
        <v/>
      </c>
    </row>
    <row r="612" spans="1:4">
      <c r="A612" s="70" t="s">
        <v>562</v>
      </c>
      <c r="B612" s="68">
        <v>4258.516149</v>
      </c>
      <c r="C612" s="73">
        <v>4433</v>
      </c>
      <c r="D612" s="69">
        <f t="shared" si="9"/>
        <v>104.097292223278</v>
      </c>
    </row>
    <row r="613" spans="1:4">
      <c r="A613" s="70" t="s">
        <v>563</v>
      </c>
      <c r="B613" s="68">
        <f>SUM(B614:B621)</f>
        <v>9919</v>
      </c>
      <c r="C613" s="68">
        <f>SUM(C614:C621)</f>
        <v>10246</v>
      </c>
      <c r="D613" s="69">
        <f t="shared" si="9"/>
        <v>103.296703296703</v>
      </c>
    </row>
    <row r="614" spans="1:4">
      <c r="A614" s="70" t="s">
        <v>564</v>
      </c>
      <c r="B614" s="68">
        <v>1600</v>
      </c>
      <c r="C614" s="73">
        <v>1500</v>
      </c>
      <c r="D614" s="69">
        <f t="shared" si="9"/>
        <v>93.75</v>
      </c>
    </row>
    <row r="615" spans="1:4">
      <c r="A615" s="70" t="s">
        <v>565</v>
      </c>
      <c r="B615" s="68">
        <v>1496</v>
      </c>
      <c r="C615" s="68">
        <v>1423</v>
      </c>
      <c r="D615" s="69">
        <f t="shared" si="9"/>
        <v>95.120320855615</v>
      </c>
    </row>
    <row r="616" spans="1:4">
      <c r="A616" s="70" t="s">
        <v>566</v>
      </c>
      <c r="B616" s="68">
        <v>0</v>
      </c>
      <c r="C616" s="68">
        <v>0</v>
      </c>
      <c r="D616" s="69" t="str">
        <f t="shared" si="9"/>
        <v/>
      </c>
    </row>
    <row r="617" spans="1:4">
      <c r="A617" s="70" t="s">
        <v>567</v>
      </c>
      <c r="B617" s="68">
        <v>0</v>
      </c>
      <c r="C617" s="68">
        <v>0</v>
      </c>
      <c r="D617" s="69" t="str">
        <f t="shared" si="9"/>
        <v/>
      </c>
    </row>
    <row r="618" spans="1:4">
      <c r="A618" s="70" t="s">
        <v>568</v>
      </c>
      <c r="B618" s="68">
        <v>0</v>
      </c>
      <c r="C618" s="68">
        <v>0</v>
      </c>
      <c r="D618" s="69" t="str">
        <f t="shared" si="9"/>
        <v/>
      </c>
    </row>
    <row r="619" spans="1:4">
      <c r="A619" s="70" t="s">
        <v>569</v>
      </c>
      <c r="B619" s="68">
        <v>2013</v>
      </c>
      <c r="C619" s="68">
        <v>13</v>
      </c>
      <c r="D619" s="69">
        <f t="shared" si="9"/>
        <v>0.645802285146547</v>
      </c>
    </row>
    <row r="620" spans="1:4">
      <c r="A620" s="70" t="s">
        <v>570</v>
      </c>
      <c r="B620" s="68">
        <v>0</v>
      </c>
      <c r="C620" s="68"/>
      <c r="D620" s="69" t="str">
        <f t="shared" si="9"/>
        <v/>
      </c>
    </row>
    <row r="621" spans="1:4">
      <c r="A621" s="70" t="s">
        <v>571</v>
      </c>
      <c r="B621" s="68">
        <v>4810</v>
      </c>
      <c r="C621" s="73">
        <v>7310</v>
      </c>
      <c r="D621" s="69">
        <f t="shared" si="9"/>
        <v>151.975051975052</v>
      </c>
    </row>
    <row r="622" spans="1:4">
      <c r="A622" s="70" t="s">
        <v>572</v>
      </c>
      <c r="B622" s="68">
        <f>SUM(B623:B627)</f>
        <v>540</v>
      </c>
      <c r="C622" s="68">
        <f>SUM(C623:C627)</f>
        <v>40</v>
      </c>
      <c r="D622" s="69">
        <f t="shared" si="9"/>
        <v>7.40740740740741</v>
      </c>
    </row>
    <row r="623" spans="1:4">
      <c r="A623" s="70" t="s">
        <v>573</v>
      </c>
      <c r="B623" s="68">
        <v>0</v>
      </c>
      <c r="C623" s="68">
        <v>0</v>
      </c>
      <c r="D623" s="69" t="str">
        <f t="shared" si="9"/>
        <v/>
      </c>
    </row>
    <row r="624" spans="1:4">
      <c r="A624" s="70" t="s">
        <v>574</v>
      </c>
      <c r="B624" s="68">
        <v>540</v>
      </c>
      <c r="C624" s="68">
        <v>40</v>
      </c>
      <c r="D624" s="69">
        <f t="shared" si="9"/>
        <v>7.40740740740741</v>
      </c>
    </row>
    <row r="625" spans="1:4">
      <c r="A625" s="70" t="s">
        <v>575</v>
      </c>
      <c r="B625" s="68">
        <v>0</v>
      </c>
      <c r="C625" s="68">
        <v>0</v>
      </c>
      <c r="D625" s="69" t="str">
        <f t="shared" si="9"/>
        <v/>
      </c>
    </row>
    <row r="626" spans="1:4">
      <c r="A626" s="70" t="s">
        <v>576</v>
      </c>
      <c r="B626" s="68">
        <v>0</v>
      </c>
      <c r="C626" s="68">
        <v>0</v>
      </c>
      <c r="D626" s="69" t="str">
        <f t="shared" si="9"/>
        <v/>
      </c>
    </row>
    <row r="627" spans="1:4">
      <c r="A627" s="70" t="s">
        <v>577</v>
      </c>
      <c r="B627" s="68">
        <v>0</v>
      </c>
      <c r="C627" s="68">
        <v>0</v>
      </c>
      <c r="D627" s="69" t="str">
        <f t="shared" si="9"/>
        <v/>
      </c>
    </row>
    <row r="628" spans="1:4">
      <c r="A628" s="70" t="s">
        <v>578</v>
      </c>
      <c r="B628" s="68">
        <f>SUM(B629:B633)</f>
        <v>118</v>
      </c>
      <c r="C628" s="68">
        <f>SUM(C629:C633)</f>
        <v>118</v>
      </c>
      <c r="D628" s="69">
        <f t="shared" si="9"/>
        <v>100</v>
      </c>
    </row>
    <row r="629" spans="1:4">
      <c r="A629" s="70" t="s">
        <v>579</v>
      </c>
      <c r="B629" s="68">
        <v>0</v>
      </c>
      <c r="C629" s="68">
        <v>0</v>
      </c>
      <c r="D629" s="69" t="str">
        <f t="shared" si="9"/>
        <v/>
      </c>
    </row>
    <row r="630" spans="1:4">
      <c r="A630" s="70" t="s">
        <v>580</v>
      </c>
      <c r="B630" s="68">
        <v>118</v>
      </c>
      <c r="C630" s="68">
        <v>118</v>
      </c>
      <c r="D630" s="69">
        <f t="shared" si="9"/>
        <v>100</v>
      </c>
    </row>
    <row r="631" spans="1:4">
      <c r="A631" s="70" t="s">
        <v>581</v>
      </c>
      <c r="B631" s="68">
        <v>0</v>
      </c>
      <c r="C631" s="68">
        <v>0</v>
      </c>
      <c r="D631" s="69" t="str">
        <f t="shared" si="9"/>
        <v/>
      </c>
    </row>
    <row r="632" spans="1:4">
      <c r="A632" s="70" t="s">
        <v>582</v>
      </c>
      <c r="B632" s="68">
        <v>0</v>
      </c>
      <c r="C632" s="68">
        <v>0</v>
      </c>
      <c r="D632" s="69" t="str">
        <f t="shared" si="9"/>
        <v/>
      </c>
    </row>
    <row r="633" spans="1:4">
      <c r="A633" s="70" t="s">
        <v>583</v>
      </c>
      <c r="B633" s="68">
        <v>0</v>
      </c>
      <c r="C633" s="68">
        <v>0</v>
      </c>
      <c r="D633" s="69" t="str">
        <f t="shared" si="9"/>
        <v/>
      </c>
    </row>
    <row r="634" spans="1:4">
      <c r="A634" s="70" t="s">
        <v>584</v>
      </c>
      <c r="B634" s="68">
        <f>SUM(B635:B639)</f>
        <v>0</v>
      </c>
      <c r="C634" s="68">
        <f>SUM(C635:C639)</f>
        <v>0</v>
      </c>
      <c r="D634" s="69" t="str">
        <f t="shared" si="9"/>
        <v/>
      </c>
    </row>
    <row r="635" spans="1:4">
      <c r="A635" s="70" t="s">
        <v>585</v>
      </c>
      <c r="B635" s="68">
        <v>0</v>
      </c>
      <c r="C635" s="68">
        <v>0</v>
      </c>
      <c r="D635" s="69" t="str">
        <f t="shared" si="9"/>
        <v/>
      </c>
    </row>
    <row r="636" spans="1:4">
      <c r="A636" s="70" t="s">
        <v>586</v>
      </c>
      <c r="B636" s="68">
        <v>0</v>
      </c>
      <c r="C636" s="68">
        <v>0</v>
      </c>
      <c r="D636" s="69" t="str">
        <f t="shared" si="9"/>
        <v/>
      </c>
    </row>
    <row r="637" spans="1:4">
      <c r="A637" s="70" t="s">
        <v>587</v>
      </c>
      <c r="B637" s="68">
        <v>0</v>
      </c>
      <c r="C637" s="68">
        <v>0</v>
      </c>
      <c r="D637" s="69" t="str">
        <f t="shared" si="9"/>
        <v/>
      </c>
    </row>
    <row r="638" spans="1:4">
      <c r="A638" s="70" t="s">
        <v>588</v>
      </c>
      <c r="B638" s="68">
        <v>0</v>
      </c>
      <c r="C638" s="68">
        <v>0</v>
      </c>
      <c r="D638" s="69" t="str">
        <f t="shared" si="9"/>
        <v/>
      </c>
    </row>
    <row r="639" spans="1:4">
      <c r="A639" s="70" t="s">
        <v>589</v>
      </c>
      <c r="B639" s="68">
        <v>0</v>
      </c>
      <c r="C639" s="68">
        <v>0</v>
      </c>
      <c r="D639" s="69" t="str">
        <f t="shared" si="9"/>
        <v/>
      </c>
    </row>
    <row r="640" spans="1:4">
      <c r="A640" s="70" t="s">
        <v>590</v>
      </c>
      <c r="B640" s="68">
        <f>SUM(B641:B642)</f>
        <v>0</v>
      </c>
      <c r="C640" s="68">
        <f>SUM(C641:C642)</f>
        <v>0</v>
      </c>
      <c r="D640" s="69" t="str">
        <f t="shared" si="9"/>
        <v/>
      </c>
    </row>
    <row r="641" spans="1:4">
      <c r="A641" s="70" t="s">
        <v>591</v>
      </c>
      <c r="B641" s="68">
        <v>0</v>
      </c>
      <c r="C641" s="68">
        <v>0</v>
      </c>
      <c r="D641" s="69" t="str">
        <f t="shared" si="9"/>
        <v/>
      </c>
    </row>
    <row r="642" spans="1:4">
      <c r="A642" s="70" t="s">
        <v>592</v>
      </c>
      <c r="B642" s="68">
        <v>0</v>
      </c>
      <c r="C642" s="68">
        <v>0</v>
      </c>
      <c r="D642" s="69" t="str">
        <f t="shared" si="9"/>
        <v/>
      </c>
    </row>
    <row r="643" spans="1:4">
      <c r="A643" s="70" t="s">
        <v>593</v>
      </c>
      <c r="B643" s="68">
        <f>SUM(B644:B645)</f>
        <v>0</v>
      </c>
      <c r="C643" s="68">
        <f>SUM(C644:C645)</f>
        <v>0</v>
      </c>
      <c r="D643" s="69" t="str">
        <f t="shared" si="9"/>
        <v/>
      </c>
    </row>
    <row r="644" spans="1:4">
      <c r="A644" s="70" t="s">
        <v>594</v>
      </c>
      <c r="B644" s="68">
        <v>0</v>
      </c>
      <c r="C644" s="68">
        <v>0</v>
      </c>
      <c r="D644" s="69" t="str">
        <f t="shared" ref="D644:D707" si="10">IFERROR(C644/B644*100,"")</f>
        <v/>
      </c>
    </row>
    <row r="645" spans="1:4">
      <c r="A645" s="70" t="s">
        <v>595</v>
      </c>
      <c r="B645" s="68">
        <v>0</v>
      </c>
      <c r="C645" s="68">
        <v>0</v>
      </c>
      <c r="D645" s="69" t="str">
        <f t="shared" si="10"/>
        <v/>
      </c>
    </row>
    <row r="646" spans="1:4">
      <c r="A646" s="70" t="s">
        <v>596</v>
      </c>
      <c r="B646" s="68">
        <f>SUM(B647)</f>
        <v>0</v>
      </c>
      <c r="C646" s="68">
        <f>SUM(C647)</f>
        <v>0</v>
      </c>
      <c r="D646" s="69" t="str">
        <f t="shared" si="10"/>
        <v/>
      </c>
    </row>
    <row r="647" spans="1:4">
      <c r="A647" s="70" t="s">
        <v>597</v>
      </c>
      <c r="B647" s="68">
        <v>0</v>
      </c>
      <c r="C647" s="68">
        <v>0</v>
      </c>
      <c r="D647" s="69" t="str">
        <f t="shared" si="10"/>
        <v/>
      </c>
    </row>
    <row r="648" spans="1:4">
      <c r="A648" s="70" t="s">
        <v>598</v>
      </c>
      <c r="B648" s="68">
        <f>SUM(B649)</f>
        <v>25167</v>
      </c>
      <c r="C648" s="68">
        <f>SUM(C649)</f>
        <v>23823</v>
      </c>
      <c r="D648" s="69">
        <f t="shared" si="10"/>
        <v>94.6596733818095</v>
      </c>
    </row>
    <row r="649" spans="1:4">
      <c r="A649" s="70" t="s">
        <v>599</v>
      </c>
      <c r="B649" s="68">
        <v>25167</v>
      </c>
      <c r="C649" s="68">
        <v>23823</v>
      </c>
      <c r="D649" s="69">
        <f t="shared" si="10"/>
        <v>94.6596733818095</v>
      </c>
    </row>
    <row r="650" spans="1:4">
      <c r="A650" s="70" t="s">
        <v>600</v>
      </c>
      <c r="B650" s="68">
        <f>SUM(B651:B655)</f>
        <v>0</v>
      </c>
      <c r="C650" s="68">
        <f>SUM(C651:C655)</f>
        <v>577</v>
      </c>
      <c r="D650" s="69" t="str">
        <f t="shared" si="10"/>
        <v/>
      </c>
    </row>
    <row r="651" spans="1:4">
      <c r="A651" s="70" t="s">
        <v>601</v>
      </c>
      <c r="B651" s="68">
        <v>0</v>
      </c>
      <c r="C651" s="68">
        <v>0</v>
      </c>
      <c r="D651" s="69" t="str">
        <f t="shared" si="10"/>
        <v/>
      </c>
    </row>
    <row r="652" spans="1:4">
      <c r="A652" s="70" t="s">
        <v>602</v>
      </c>
      <c r="B652" s="68">
        <v>0</v>
      </c>
      <c r="C652" s="68">
        <v>0</v>
      </c>
      <c r="D652" s="69" t="str">
        <f t="shared" si="10"/>
        <v/>
      </c>
    </row>
    <row r="653" spans="1:4">
      <c r="A653" s="70" t="s">
        <v>603</v>
      </c>
      <c r="B653" s="68">
        <v>0</v>
      </c>
      <c r="C653" s="68">
        <v>577</v>
      </c>
      <c r="D653" s="69" t="str">
        <f t="shared" si="10"/>
        <v/>
      </c>
    </row>
    <row r="654" spans="1:4">
      <c r="A654" s="70" t="s">
        <v>604</v>
      </c>
      <c r="B654" s="68">
        <v>0</v>
      </c>
      <c r="C654" s="68">
        <v>0</v>
      </c>
      <c r="D654" s="69" t="str">
        <f t="shared" si="10"/>
        <v/>
      </c>
    </row>
    <row r="655" spans="1:4">
      <c r="A655" s="70" t="s">
        <v>605</v>
      </c>
      <c r="B655" s="68">
        <v>0</v>
      </c>
      <c r="C655" s="68">
        <v>0</v>
      </c>
      <c r="D655" s="69" t="str">
        <f t="shared" si="10"/>
        <v/>
      </c>
    </row>
    <row r="656" spans="1:4">
      <c r="A656" s="70" t="s">
        <v>606</v>
      </c>
      <c r="B656" s="68">
        <f>SUM(B657)</f>
        <v>500</v>
      </c>
      <c r="C656" s="68">
        <f>SUM(C657)</f>
        <v>12000</v>
      </c>
      <c r="D656" s="69">
        <f t="shared" si="10"/>
        <v>2400</v>
      </c>
    </row>
    <row r="657" spans="1:4">
      <c r="A657" s="70" t="s">
        <v>607</v>
      </c>
      <c r="B657" s="68">
        <v>500</v>
      </c>
      <c r="C657" s="73">
        <v>12000</v>
      </c>
      <c r="D657" s="69">
        <f t="shared" si="10"/>
        <v>2400</v>
      </c>
    </row>
    <row r="658" spans="1:4">
      <c r="A658" s="70" t="s">
        <v>608</v>
      </c>
      <c r="B658" s="68">
        <f>SUM(B659)</f>
        <v>0</v>
      </c>
      <c r="C658" s="68">
        <f>SUM(C659)</f>
        <v>0</v>
      </c>
      <c r="D658" s="69" t="str">
        <f t="shared" si="10"/>
        <v/>
      </c>
    </row>
    <row r="659" spans="1:4">
      <c r="A659" s="70" t="s">
        <v>609</v>
      </c>
      <c r="B659" s="68">
        <v>0</v>
      </c>
      <c r="C659" s="68">
        <v>0</v>
      </c>
      <c r="D659" s="69" t="str">
        <f t="shared" si="10"/>
        <v/>
      </c>
    </row>
    <row r="660" spans="1:4">
      <c r="A660" s="70" t="s">
        <v>610</v>
      </c>
      <c r="B660" s="68">
        <f>SUM(B661:B671)</f>
        <v>0</v>
      </c>
      <c r="C660" s="68">
        <f>SUM(C661:C671)</f>
        <v>0</v>
      </c>
      <c r="D660" s="69" t="str">
        <f t="shared" si="10"/>
        <v/>
      </c>
    </row>
    <row r="661" spans="1:4">
      <c r="A661" s="70" t="s">
        <v>110</v>
      </c>
      <c r="B661" s="68">
        <v>0</v>
      </c>
      <c r="C661" s="68">
        <v>0</v>
      </c>
      <c r="D661" s="69" t="str">
        <f t="shared" si="10"/>
        <v/>
      </c>
    </row>
    <row r="662" spans="1:4">
      <c r="A662" s="70" t="s">
        <v>98</v>
      </c>
      <c r="B662" s="68">
        <v>0</v>
      </c>
      <c r="C662" s="68">
        <v>0</v>
      </c>
      <c r="D662" s="69" t="str">
        <f t="shared" si="10"/>
        <v/>
      </c>
    </row>
    <row r="663" spans="1:4">
      <c r="A663" s="70" t="s">
        <v>99</v>
      </c>
      <c r="B663" s="68">
        <v>0</v>
      </c>
      <c r="C663" s="68">
        <v>0</v>
      </c>
      <c r="D663" s="69" t="str">
        <f t="shared" si="10"/>
        <v/>
      </c>
    </row>
    <row r="664" spans="1:4">
      <c r="A664" s="70" t="s">
        <v>611</v>
      </c>
      <c r="B664" s="68">
        <v>0</v>
      </c>
      <c r="C664" s="68">
        <v>0</v>
      </c>
      <c r="D664" s="69" t="str">
        <f t="shared" si="10"/>
        <v/>
      </c>
    </row>
    <row r="665" spans="1:4">
      <c r="A665" s="70" t="s">
        <v>612</v>
      </c>
      <c r="B665" s="68">
        <v>0</v>
      </c>
      <c r="C665" s="68">
        <v>0</v>
      </c>
      <c r="D665" s="69" t="str">
        <f t="shared" si="10"/>
        <v/>
      </c>
    </row>
    <row r="666" spans="1:4">
      <c r="A666" s="70" t="s">
        <v>613</v>
      </c>
      <c r="B666" s="68">
        <v>0</v>
      </c>
      <c r="C666" s="68">
        <v>0</v>
      </c>
      <c r="D666" s="69" t="str">
        <f t="shared" si="10"/>
        <v/>
      </c>
    </row>
    <row r="667" spans="1:4">
      <c r="A667" s="70" t="s">
        <v>614</v>
      </c>
      <c r="B667" s="68">
        <v>0</v>
      </c>
      <c r="C667" s="68">
        <v>0</v>
      </c>
      <c r="D667" s="69" t="str">
        <f t="shared" si="10"/>
        <v/>
      </c>
    </row>
    <row r="668" spans="1:4">
      <c r="A668" s="70" t="s">
        <v>615</v>
      </c>
      <c r="B668" s="68">
        <v>0</v>
      </c>
      <c r="C668" s="68">
        <v>0</v>
      </c>
      <c r="D668" s="69" t="str">
        <f t="shared" si="10"/>
        <v/>
      </c>
    </row>
    <row r="669" spans="1:4">
      <c r="A669" s="70" t="s">
        <v>616</v>
      </c>
      <c r="B669" s="68">
        <v>0</v>
      </c>
      <c r="C669" s="68">
        <v>0</v>
      </c>
      <c r="D669" s="69" t="str">
        <f t="shared" si="10"/>
        <v/>
      </c>
    </row>
    <row r="670" spans="1:4">
      <c r="A670" s="70" t="s">
        <v>617</v>
      </c>
      <c r="B670" s="68">
        <v>0</v>
      </c>
      <c r="C670" s="68">
        <v>0</v>
      </c>
      <c r="D670" s="69" t="str">
        <f t="shared" si="10"/>
        <v/>
      </c>
    </row>
    <row r="671" spans="1:4">
      <c r="A671" s="70" t="s">
        <v>142</v>
      </c>
      <c r="B671" s="68">
        <v>0</v>
      </c>
      <c r="C671" s="68">
        <v>0</v>
      </c>
      <c r="D671" s="69" t="str">
        <f t="shared" si="10"/>
        <v/>
      </c>
    </row>
    <row r="672" spans="1:4">
      <c r="A672" s="70" t="s">
        <v>618</v>
      </c>
      <c r="B672" s="68">
        <f>SUM(B673)</f>
        <v>11025</v>
      </c>
      <c r="C672" s="68">
        <f>SUM(C673)</f>
        <v>702</v>
      </c>
      <c r="D672" s="69">
        <f t="shared" si="10"/>
        <v>6.36734693877551</v>
      </c>
    </row>
    <row r="673" spans="1:4">
      <c r="A673" s="70" t="s">
        <v>619</v>
      </c>
      <c r="B673" s="73">
        <v>11025</v>
      </c>
      <c r="C673" s="73">
        <v>702</v>
      </c>
      <c r="D673" s="69">
        <f t="shared" si="10"/>
        <v>6.36734693877551</v>
      </c>
    </row>
    <row r="674" spans="1:4">
      <c r="A674" s="70" t="s">
        <v>620</v>
      </c>
      <c r="B674" s="68">
        <f>SUM(B675,B687,B689,B692,B694,B696)</f>
        <v>673313.688761</v>
      </c>
      <c r="C674" s="68">
        <f>SUM(C675,C687,C689,C692,C694,C696)</f>
        <v>700936</v>
      </c>
      <c r="D674" s="69">
        <f t="shared" si="10"/>
        <v>104.102443140556</v>
      </c>
    </row>
    <row r="675" spans="1:4">
      <c r="A675" s="70" t="s">
        <v>621</v>
      </c>
      <c r="B675" s="68">
        <f>SUM(B676:B686)</f>
        <v>67600.402927</v>
      </c>
      <c r="C675" s="68">
        <f>SUM(C676:C686)</f>
        <v>69038</v>
      </c>
      <c r="D675" s="69">
        <f t="shared" si="10"/>
        <v>102.126610213481</v>
      </c>
    </row>
    <row r="676" spans="1:4">
      <c r="A676" s="70" t="s">
        <v>110</v>
      </c>
      <c r="B676" s="68">
        <v>5470</v>
      </c>
      <c r="C676" s="68">
        <v>2699</v>
      </c>
      <c r="D676" s="69">
        <f t="shared" si="10"/>
        <v>49.3418647166362</v>
      </c>
    </row>
    <row r="677" spans="1:4">
      <c r="A677" s="70" t="s">
        <v>98</v>
      </c>
      <c r="B677" s="68">
        <v>1979.0507</v>
      </c>
      <c r="C677" s="68">
        <v>2023</v>
      </c>
      <c r="D677" s="69">
        <f t="shared" si="10"/>
        <v>102.220726331064</v>
      </c>
    </row>
    <row r="678" spans="1:4">
      <c r="A678" s="70" t="s">
        <v>99</v>
      </c>
      <c r="B678" s="68">
        <v>123</v>
      </c>
      <c r="C678" s="68">
        <v>322</v>
      </c>
      <c r="D678" s="69">
        <f t="shared" si="10"/>
        <v>261.788617886179</v>
      </c>
    </row>
    <row r="679" spans="1:4">
      <c r="A679" s="70" t="s">
        <v>622</v>
      </c>
      <c r="B679" s="68">
        <v>688</v>
      </c>
      <c r="C679" s="68">
        <v>2781</v>
      </c>
      <c r="D679" s="69">
        <f t="shared" si="10"/>
        <v>404.21511627907</v>
      </c>
    </row>
    <row r="680" spans="1:4">
      <c r="A680" s="70" t="s">
        <v>623</v>
      </c>
      <c r="B680" s="68">
        <v>385</v>
      </c>
      <c r="C680" s="68">
        <v>172</v>
      </c>
      <c r="D680" s="69">
        <f t="shared" si="10"/>
        <v>44.6753246753247</v>
      </c>
    </row>
    <row r="681" spans="1:4">
      <c r="A681" s="70" t="s">
        <v>624</v>
      </c>
      <c r="B681" s="68">
        <v>2687</v>
      </c>
      <c r="C681" s="68">
        <v>307</v>
      </c>
      <c r="D681" s="69">
        <f t="shared" si="10"/>
        <v>11.4253814663193</v>
      </c>
    </row>
    <row r="682" spans="1:4">
      <c r="A682" s="70" t="s">
        <v>625</v>
      </c>
      <c r="B682" s="68">
        <v>0</v>
      </c>
      <c r="C682" s="68">
        <v>0</v>
      </c>
      <c r="D682" s="69" t="str">
        <f t="shared" si="10"/>
        <v/>
      </c>
    </row>
    <row r="683" spans="1:4">
      <c r="A683" s="70" t="s">
        <v>626</v>
      </c>
      <c r="B683" s="68">
        <v>0</v>
      </c>
      <c r="C683" s="68">
        <v>0</v>
      </c>
      <c r="D683" s="69" t="str">
        <f t="shared" si="10"/>
        <v/>
      </c>
    </row>
    <row r="684" spans="1:4">
      <c r="A684" s="70" t="s">
        <v>627</v>
      </c>
      <c r="B684" s="68">
        <v>3643.328227</v>
      </c>
      <c r="C684" s="68">
        <v>3644</v>
      </c>
      <c r="D684" s="69">
        <f t="shared" si="10"/>
        <v>100.018438443043</v>
      </c>
    </row>
    <row r="685" spans="1:4">
      <c r="A685" s="70" t="s">
        <v>628</v>
      </c>
      <c r="B685" s="68">
        <v>0.024</v>
      </c>
      <c r="C685" s="68">
        <v>0</v>
      </c>
      <c r="D685" s="69">
        <f t="shared" si="10"/>
        <v>0</v>
      </c>
    </row>
    <row r="686" spans="1:4">
      <c r="A686" s="70" t="s">
        <v>629</v>
      </c>
      <c r="B686" s="68">
        <f>24283+24842+3500</f>
        <v>52625</v>
      </c>
      <c r="C686" s="73">
        <v>57090</v>
      </c>
      <c r="D686" s="69">
        <f t="shared" si="10"/>
        <v>108.484560570071</v>
      </c>
    </row>
    <row r="687" spans="1:4">
      <c r="A687" s="70" t="s">
        <v>630</v>
      </c>
      <c r="B687" s="68">
        <f>SUM(B688)</f>
        <v>2717.141526</v>
      </c>
      <c r="C687" s="68">
        <f>SUM(C688)</f>
        <v>2764</v>
      </c>
      <c r="D687" s="69">
        <f t="shared" si="10"/>
        <v>101.724550361165</v>
      </c>
    </row>
    <row r="688" spans="1:4">
      <c r="A688" s="70" t="s">
        <v>631</v>
      </c>
      <c r="B688" s="68">
        <v>2717.141526</v>
      </c>
      <c r="C688" s="68">
        <v>2764</v>
      </c>
      <c r="D688" s="69">
        <f t="shared" si="10"/>
        <v>101.724550361165</v>
      </c>
    </row>
    <row r="689" spans="1:4">
      <c r="A689" s="70" t="s">
        <v>632</v>
      </c>
      <c r="B689" s="68">
        <f>SUM(B690:B691)</f>
        <v>13357</v>
      </c>
      <c r="C689" s="68">
        <f>SUM(C690:C691)</f>
        <v>73774</v>
      </c>
      <c r="D689" s="69">
        <f t="shared" si="10"/>
        <v>552.324623792768</v>
      </c>
    </row>
    <row r="690" spans="1:4">
      <c r="A690" s="70" t="s">
        <v>633</v>
      </c>
      <c r="B690" s="68"/>
      <c r="C690" s="68">
        <v>0</v>
      </c>
      <c r="D690" s="69" t="str">
        <f t="shared" si="10"/>
        <v/>
      </c>
    </row>
    <row r="691" spans="1:4">
      <c r="A691" s="70" t="s">
        <v>634</v>
      </c>
      <c r="B691" s="68">
        <v>13357</v>
      </c>
      <c r="C691" s="73">
        <v>73774</v>
      </c>
      <c r="D691" s="69">
        <f t="shared" si="10"/>
        <v>552.324623792768</v>
      </c>
    </row>
    <row r="692" spans="1:4">
      <c r="A692" s="70" t="s">
        <v>635</v>
      </c>
      <c r="B692" s="68">
        <f>SUM(B693)</f>
        <v>2620</v>
      </c>
      <c r="C692" s="68">
        <f>SUM(C693)</f>
        <v>6746</v>
      </c>
      <c r="D692" s="69">
        <f t="shared" si="10"/>
        <v>257.480916030534</v>
      </c>
    </row>
    <row r="693" spans="1:4">
      <c r="A693" s="70" t="s">
        <v>636</v>
      </c>
      <c r="B693" s="68">
        <v>2620</v>
      </c>
      <c r="C693" s="68">
        <v>6746</v>
      </c>
      <c r="D693" s="69">
        <f t="shared" si="10"/>
        <v>257.480916030534</v>
      </c>
    </row>
    <row r="694" spans="1:4">
      <c r="A694" s="70" t="s">
        <v>637</v>
      </c>
      <c r="B694" s="68">
        <f>SUM(B695)</f>
        <v>1161.144308</v>
      </c>
      <c r="C694" s="68">
        <f>SUM(C695)</f>
        <v>1164</v>
      </c>
      <c r="D694" s="69">
        <f t="shared" si="10"/>
        <v>100.245937734037</v>
      </c>
    </row>
    <row r="695" spans="1:4">
      <c r="A695" s="70" t="s">
        <v>638</v>
      </c>
      <c r="B695" s="68">
        <v>1161.144308</v>
      </c>
      <c r="C695" s="68">
        <v>1164</v>
      </c>
      <c r="D695" s="69">
        <f t="shared" si="10"/>
        <v>100.245937734037</v>
      </c>
    </row>
    <row r="696" spans="1:4">
      <c r="A696" s="70" t="s">
        <v>639</v>
      </c>
      <c r="B696" s="68">
        <f>SUM(B697)</f>
        <v>585858</v>
      </c>
      <c r="C696" s="68">
        <f>SUM(C697)</f>
        <v>547450</v>
      </c>
      <c r="D696" s="69">
        <f t="shared" si="10"/>
        <v>93.4441451682831</v>
      </c>
    </row>
    <row r="697" spans="1:4">
      <c r="A697" s="70" t="s">
        <v>640</v>
      </c>
      <c r="B697" s="73">
        <v>585858</v>
      </c>
      <c r="C697" s="73">
        <v>547450</v>
      </c>
      <c r="D697" s="69">
        <f t="shared" si="10"/>
        <v>93.4441451682831</v>
      </c>
    </row>
    <row r="698" spans="1:4">
      <c r="A698" s="70" t="s">
        <v>641</v>
      </c>
      <c r="B698" s="68">
        <f>SUM(B699,B727,B755,B783,B794,B805,B811,B818,B825,B829)</f>
        <v>104030.69991</v>
      </c>
      <c r="C698" s="68">
        <f>SUM(C699,C727,C755,C783,C794,C805,C811,C818,C825,C829)</f>
        <v>102820</v>
      </c>
      <c r="D698" s="69">
        <f t="shared" si="10"/>
        <v>98.836209012294</v>
      </c>
    </row>
    <row r="699" spans="1:4">
      <c r="A699" s="70" t="s">
        <v>642</v>
      </c>
      <c r="B699" s="68">
        <f>SUM(B700:B726)</f>
        <v>25738.17056</v>
      </c>
      <c r="C699" s="68">
        <f>SUM(C700:C726)</f>
        <v>24003</v>
      </c>
      <c r="D699" s="69">
        <f t="shared" si="10"/>
        <v>93.2583764803523</v>
      </c>
    </row>
    <row r="700" spans="1:4">
      <c r="A700" s="70" t="s">
        <v>110</v>
      </c>
      <c r="B700" s="68">
        <v>3739</v>
      </c>
      <c r="C700" s="68">
        <v>3768</v>
      </c>
      <c r="D700" s="69">
        <f t="shared" si="10"/>
        <v>100.775608451458</v>
      </c>
    </row>
    <row r="701" spans="1:4">
      <c r="A701" s="70" t="s">
        <v>98</v>
      </c>
      <c r="B701" s="68">
        <v>595</v>
      </c>
      <c r="C701" s="68">
        <v>195</v>
      </c>
      <c r="D701" s="69">
        <f t="shared" si="10"/>
        <v>32.7731092436975</v>
      </c>
    </row>
    <row r="702" spans="1:4">
      <c r="A702" s="70" t="s">
        <v>99</v>
      </c>
      <c r="B702" s="68">
        <v>20</v>
      </c>
      <c r="C702" s="68">
        <v>20</v>
      </c>
      <c r="D702" s="69">
        <f t="shared" si="10"/>
        <v>100</v>
      </c>
    </row>
    <row r="703" spans="1:4">
      <c r="A703" s="70" t="s">
        <v>107</v>
      </c>
      <c r="B703" s="68">
        <v>4001</v>
      </c>
      <c r="C703" s="68">
        <v>2796</v>
      </c>
      <c r="D703" s="69">
        <f t="shared" si="10"/>
        <v>69.8825293676581</v>
      </c>
    </row>
    <row r="704" spans="1:4">
      <c r="A704" s="70" t="s">
        <v>643</v>
      </c>
      <c r="B704" s="68">
        <v>0</v>
      </c>
      <c r="C704" s="68">
        <v>0</v>
      </c>
      <c r="D704" s="69" t="str">
        <f t="shared" si="10"/>
        <v/>
      </c>
    </row>
    <row r="705" spans="1:4">
      <c r="A705" s="70" t="s">
        <v>644</v>
      </c>
      <c r="B705" s="68">
        <v>860</v>
      </c>
      <c r="C705" s="68">
        <v>1791</v>
      </c>
      <c r="D705" s="69">
        <f t="shared" si="10"/>
        <v>208.255813953488</v>
      </c>
    </row>
    <row r="706" spans="1:4">
      <c r="A706" s="70" t="s">
        <v>645</v>
      </c>
      <c r="B706" s="68">
        <v>746.1232</v>
      </c>
      <c r="C706" s="68">
        <v>658</v>
      </c>
      <c r="D706" s="69">
        <f t="shared" si="10"/>
        <v>88.189189131232</v>
      </c>
    </row>
    <row r="707" spans="1:4">
      <c r="A707" s="70" t="s">
        <v>646</v>
      </c>
      <c r="B707" s="68">
        <v>486.891</v>
      </c>
      <c r="C707" s="68">
        <v>531</v>
      </c>
      <c r="D707" s="69">
        <f t="shared" si="10"/>
        <v>109.059317177767</v>
      </c>
    </row>
    <row r="708" spans="1:4">
      <c r="A708" s="70" t="s">
        <v>647</v>
      </c>
      <c r="B708" s="68">
        <v>1429.88486</v>
      </c>
      <c r="C708" s="68">
        <v>1011</v>
      </c>
      <c r="D708" s="69">
        <f t="shared" ref="D708:D771" si="11">IFERROR(C708/B708*100,"")</f>
        <v>70.7049936873938</v>
      </c>
    </row>
    <row r="709" spans="1:4">
      <c r="A709" s="70" t="s">
        <v>648</v>
      </c>
      <c r="B709" s="68">
        <v>377</v>
      </c>
      <c r="C709" s="68">
        <v>157</v>
      </c>
      <c r="D709" s="69">
        <f t="shared" si="11"/>
        <v>41.6445623342175</v>
      </c>
    </row>
    <row r="710" spans="1:4">
      <c r="A710" s="70" t="s">
        <v>649</v>
      </c>
      <c r="B710" s="68">
        <v>0</v>
      </c>
      <c r="C710" s="68">
        <v>0</v>
      </c>
      <c r="D710" s="69" t="str">
        <f t="shared" si="11"/>
        <v/>
      </c>
    </row>
    <row r="711" spans="1:4">
      <c r="A711" s="70" t="s">
        <v>650</v>
      </c>
      <c r="B711" s="68">
        <v>578</v>
      </c>
      <c r="C711" s="68">
        <v>578</v>
      </c>
      <c r="D711" s="69">
        <f t="shared" si="11"/>
        <v>100</v>
      </c>
    </row>
    <row r="712" spans="1:4">
      <c r="A712" s="70" t="s">
        <v>651</v>
      </c>
      <c r="B712" s="68">
        <v>0</v>
      </c>
      <c r="C712" s="68">
        <v>0</v>
      </c>
      <c r="D712" s="69" t="str">
        <f t="shared" si="11"/>
        <v/>
      </c>
    </row>
    <row r="713" spans="1:4">
      <c r="A713" s="70" t="s">
        <v>652</v>
      </c>
      <c r="B713" s="68">
        <v>0</v>
      </c>
      <c r="C713" s="68">
        <v>0</v>
      </c>
      <c r="D713" s="69" t="str">
        <f t="shared" si="11"/>
        <v/>
      </c>
    </row>
    <row r="714" spans="1:4">
      <c r="A714" s="70" t="s">
        <v>653</v>
      </c>
      <c r="B714" s="68">
        <v>0</v>
      </c>
      <c r="C714" s="68">
        <v>0</v>
      </c>
      <c r="D714" s="69" t="str">
        <f t="shared" si="11"/>
        <v/>
      </c>
    </row>
    <row r="715" spans="1:4">
      <c r="A715" s="70" t="s">
        <v>654</v>
      </c>
      <c r="B715" s="68">
        <v>203</v>
      </c>
      <c r="C715" s="68"/>
      <c r="D715" s="69">
        <f t="shared" si="11"/>
        <v>0</v>
      </c>
    </row>
    <row r="716" spans="1:4">
      <c r="A716" s="72" t="s">
        <v>655</v>
      </c>
      <c r="B716" s="68">
        <v>213.302</v>
      </c>
      <c r="C716" s="68">
        <v>263</v>
      </c>
      <c r="D716" s="69">
        <f t="shared" si="11"/>
        <v>123.29935959344</v>
      </c>
    </row>
    <row r="717" spans="1:4">
      <c r="A717" s="70" t="s">
        <v>656</v>
      </c>
      <c r="B717" s="68">
        <v>67</v>
      </c>
      <c r="C717" s="68">
        <v>267</v>
      </c>
      <c r="D717" s="69">
        <f t="shared" si="11"/>
        <v>398.507462686567</v>
      </c>
    </row>
    <row r="718" spans="1:4">
      <c r="A718" s="70" t="s">
        <v>657</v>
      </c>
      <c r="B718" s="68">
        <v>0</v>
      </c>
      <c r="C718" s="68">
        <v>0</v>
      </c>
      <c r="D718" s="69" t="str">
        <f t="shared" si="11"/>
        <v/>
      </c>
    </row>
    <row r="719" spans="1:4">
      <c r="A719" s="70" t="s">
        <v>658</v>
      </c>
      <c r="B719" s="68">
        <v>110</v>
      </c>
      <c r="C719" s="68">
        <v>120</v>
      </c>
      <c r="D719" s="69">
        <f t="shared" si="11"/>
        <v>109.090909090909</v>
      </c>
    </row>
    <row r="720" spans="1:4">
      <c r="A720" s="70" t="s">
        <v>659</v>
      </c>
      <c r="B720" s="68">
        <v>0</v>
      </c>
      <c r="C720" s="68"/>
      <c r="D720" s="69" t="str">
        <f t="shared" si="11"/>
        <v/>
      </c>
    </row>
    <row r="721" spans="1:4">
      <c r="A721" s="70" t="s">
        <v>660</v>
      </c>
      <c r="B721" s="68">
        <v>349.9695</v>
      </c>
      <c r="C721" s="68">
        <v>450</v>
      </c>
      <c r="D721" s="69">
        <f t="shared" si="11"/>
        <v>128.582633629502</v>
      </c>
    </row>
    <row r="722" spans="1:4">
      <c r="A722" s="70" t="s">
        <v>661</v>
      </c>
      <c r="B722" s="68">
        <v>2600</v>
      </c>
      <c r="C722" s="68">
        <v>0</v>
      </c>
      <c r="D722" s="69">
        <f t="shared" si="11"/>
        <v>0</v>
      </c>
    </row>
    <row r="723" spans="1:4">
      <c r="A723" s="70" t="s">
        <v>662</v>
      </c>
      <c r="B723" s="68">
        <v>0</v>
      </c>
      <c r="C723" s="68">
        <v>325</v>
      </c>
      <c r="D723" s="69" t="str">
        <f t="shared" si="11"/>
        <v/>
      </c>
    </row>
    <row r="724" spans="1:4">
      <c r="A724" s="70" t="s">
        <v>663</v>
      </c>
      <c r="B724" s="68">
        <v>71</v>
      </c>
      <c r="C724" s="68">
        <v>74</v>
      </c>
      <c r="D724" s="69">
        <f t="shared" si="11"/>
        <v>104.225352112676</v>
      </c>
    </row>
    <row r="725" spans="1:4">
      <c r="A725" s="70" t="s">
        <v>664</v>
      </c>
      <c r="B725" s="68">
        <v>0</v>
      </c>
      <c r="C725" s="68"/>
      <c r="D725" s="69" t="str">
        <f t="shared" si="11"/>
        <v/>
      </c>
    </row>
    <row r="726" spans="1:4">
      <c r="A726" s="70" t="s">
        <v>665</v>
      </c>
      <c r="B726" s="68">
        <v>9291</v>
      </c>
      <c r="C726" s="75">
        <v>10999</v>
      </c>
      <c r="D726" s="69">
        <f t="shared" si="11"/>
        <v>118.383381767302</v>
      </c>
    </row>
    <row r="727" spans="1:4">
      <c r="A727" s="70" t="s">
        <v>666</v>
      </c>
      <c r="B727" s="68">
        <f>SUM(B728:B754)</f>
        <v>6984.863378</v>
      </c>
      <c r="C727" s="68">
        <f>SUM(C728:C754)</f>
        <v>7199</v>
      </c>
      <c r="D727" s="69">
        <f t="shared" si="11"/>
        <v>103.065723843282</v>
      </c>
    </row>
    <row r="728" spans="1:4">
      <c r="A728" s="70" t="s">
        <v>110</v>
      </c>
      <c r="B728" s="68">
        <v>2898.83945</v>
      </c>
      <c r="C728" s="68">
        <v>2908</v>
      </c>
      <c r="D728" s="69">
        <f t="shared" si="11"/>
        <v>100.316007497414</v>
      </c>
    </row>
    <row r="729" spans="1:4">
      <c r="A729" s="70" t="s">
        <v>98</v>
      </c>
      <c r="B729" s="68">
        <v>298</v>
      </c>
      <c r="C729" s="68">
        <v>218</v>
      </c>
      <c r="D729" s="69">
        <f t="shared" si="11"/>
        <v>73.1543624161074</v>
      </c>
    </row>
    <row r="730" spans="1:4">
      <c r="A730" s="70" t="s">
        <v>99</v>
      </c>
      <c r="B730" s="68">
        <v>1.18</v>
      </c>
      <c r="C730" s="68">
        <v>1</v>
      </c>
      <c r="D730" s="69">
        <f t="shared" si="11"/>
        <v>84.7457627118644</v>
      </c>
    </row>
    <row r="731" spans="1:4">
      <c r="A731" s="70" t="s">
        <v>667</v>
      </c>
      <c r="B731" s="68">
        <v>983.259604</v>
      </c>
      <c r="C731" s="68">
        <v>502</v>
      </c>
      <c r="D731" s="69">
        <f t="shared" si="11"/>
        <v>51.054675485275</v>
      </c>
    </row>
    <row r="732" spans="1:4">
      <c r="A732" s="70" t="s">
        <v>668</v>
      </c>
      <c r="B732" s="68">
        <v>232.24</v>
      </c>
      <c r="C732" s="68">
        <v>157</v>
      </c>
      <c r="D732" s="69">
        <f t="shared" si="11"/>
        <v>67.6024801929039</v>
      </c>
    </row>
    <row r="733" spans="1:4">
      <c r="A733" s="70" t="s">
        <v>669</v>
      </c>
      <c r="B733" s="68">
        <v>321.95982</v>
      </c>
      <c r="C733" s="68">
        <v>329</v>
      </c>
      <c r="D733" s="69">
        <f t="shared" si="11"/>
        <v>102.186664162006</v>
      </c>
    </row>
    <row r="734" spans="1:4">
      <c r="A734" s="70" t="s">
        <v>670</v>
      </c>
      <c r="B734" s="68">
        <v>930.4687</v>
      </c>
      <c r="C734" s="68">
        <v>639</v>
      </c>
      <c r="D734" s="69">
        <f t="shared" si="11"/>
        <v>68.67506666264</v>
      </c>
    </row>
    <row r="735" spans="1:4">
      <c r="A735" s="70" t="s">
        <v>671</v>
      </c>
      <c r="B735" s="68">
        <v>191.310332</v>
      </c>
      <c r="C735" s="68">
        <v>151</v>
      </c>
      <c r="D735" s="69">
        <f t="shared" si="11"/>
        <v>78.9293492000213</v>
      </c>
    </row>
    <row r="736" spans="1:4">
      <c r="A736" s="70" t="s">
        <v>672</v>
      </c>
      <c r="B736" s="68">
        <v>59</v>
      </c>
      <c r="C736" s="68">
        <v>19</v>
      </c>
      <c r="D736" s="69">
        <f t="shared" si="11"/>
        <v>32.2033898305085</v>
      </c>
    </row>
    <row r="737" spans="1:4">
      <c r="A737" s="70" t="s">
        <v>673</v>
      </c>
      <c r="B737" s="68">
        <v>0</v>
      </c>
      <c r="C737" s="68">
        <v>0</v>
      </c>
      <c r="D737" s="69" t="str">
        <f t="shared" si="11"/>
        <v/>
      </c>
    </row>
    <row r="738" spans="1:4">
      <c r="A738" s="70" t="s">
        <v>674</v>
      </c>
      <c r="B738" s="68">
        <v>100</v>
      </c>
      <c r="C738" s="68">
        <v>105</v>
      </c>
      <c r="D738" s="69">
        <f t="shared" si="11"/>
        <v>105</v>
      </c>
    </row>
    <row r="739" spans="1:4">
      <c r="A739" s="70" t="s">
        <v>675</v>
      </c>
      <c r="B739" s="68">
        <v>116.4</v>
      </c>
      <c r="C739" s="68">
        <v>307</v>
      </c>
      <c r="D739" s="69">
        <f t="shared" si="11"/>
        <v>263.745704467354</v>
      </c>
    </row>
    <row r="740" spans="1:4">
      <c r="A740" s="70" t="s">
        <v>676</v>
      </c>
      <c r="B740" s="68">
        <v>187.3551</v>
      </c>
      <c r="C740" s="68">
        <v>192</v>
      </c>
      <c r="D740" s="69">
        <f t="shared" si="11"/>
        <v>102.479195922609</v>
      </c>
    </row>
    <row r="741" spans="1:4">
      <c r="A741" s="70" t="s">
        <v>677</v>
      </c>
      <c r="B741" s="68">
        <v>83.137772</v>
      </c>
      <c r="C741" s="68">
        <v>84</v>
      </c>
      <c r="D741" s="69">
        <f t="shared" si="11"/>
        <v>101.037107417312</v>
      </c>
    </row>
    <row r="742" spans="1:4">
      <c r="A742" s="70" t="s">
        <v>678</v>
      </c>
      <c r="B742" s="68">
        <v>0</v>
      </c>
      <c r="C742" s="68">
        <v>0</v>
      </c>
      <c r="D742" s="69" t="str">
        <f t="shared" si="11"/>
        <v/>
      </c>
    </row>
    <row r="743" spans="1:4">
      <c r="A743" s="70" t="s">
        <v>679</v>
      </c>
      <c r="B743" s="68">
        <v>0</v>
      </c>
      <c r="C743" s="68">
        <v>0</v>
      </c>
      <c r="D743" s="69" t="str">
        <f t="shared" si="11"/>
        <v/>
      </c>
    </row>
    <row r="744" spans="1:4">
      <c r="A744" s="70" t="s">
        <v>680</v>
      </c>
      <c r="B744" s="68">
        <v>219.5126</v>
      </c>
      <c r="C744" s="68">
        <v>150</v>
      </c>
      <c r="D744" s="69">
        <f t="shared" si="11"/>
        <v>68.3332072965288</v>
      </c>
    </row>
    <row r="745" spans="1:4">
      <c r="A745" s="70" t="s">
        <v>681</v>
      </c>
      <c r="B745" s="68">
        <v>0</v>
      </c>
      <c r="C745" s="68">
        <v>0</v>
      </c>
      <c r="D745" s="69" t="str">
        <f t="shared" si="11"/>
        <v/>
      </c>
    </row>
    <row r="746" spans="1:4">
      <c r="A746" s="70" t="s">
        <v>682</v>
      </c>
      <c r="B746" s="68">
        <v>0</v>
      </c>
      <c r="C746" s="68">
        <v>0</v>
      </c>
      <c r="D746" s="69" t="str">
        <f t="shared" si="11"/>
        <v/>
      </c>
    </row>
    <row r="747" spans="1:4">
      <c r="A747" s="70" t="s">
        <v>683</v>
      </c>
      <c r="B747" s="68">
        <v>42.2</v>
      </c>
      <c r="C747" s="68">
        <v>22</v>
      </c>
      <c r="D747" s="69">
        <f t="shared" si="11"/>
        <v>52.1327014218009</v>
      </c>
    </row>
    <row r="748" spans="1:4">
      <c r="A748" s="70" t="s">
        <v>684</v>
      </c>
      <c r="B748" s="68">
        <v>0</v>
      </c>
      <c r="C748" s="68">
        <v>0</v>
      </c>
      <c r="D748" s="69" t="str">
        <f t="shared" si="11"/>
        <v/>
      </c>
    </row>
    <row r="749" spans="1:4">
      <c r="A749" s="70" t="s">
        <v>685</v>
      </c>
      <c r="B749" s="68">
        <v>0</v>
      </c>
      <c r="C749" s="68">
        <v>0</v>
      </c>
      <c r="D749" s="69" t="str">
        <f t="shared" si="11"/>
        <v/>
      </c>
    </row>
    <row r="750" spans="1:4">
      <c r="A750" s="70" t="s">
        <v>686</v>
      </c>
      <c r="B750" s="68">
        <v>200</v>
      </c>
      <c r="C750" s="68">
        <v>0</v>
      </c>
      <c r="D750" s="69">
        <f t="shared" si="11"/>
        <v>0</v>
      </c>
    </row>
    <row r="751" spans="1:4">
      <c r="A751" s="70" t="s">
        <v>687</v>
      </c>
      <c r="B751" s="68">
        <v>0</v>
      </c>
      <c r="C751" s="68">
        <v>0</v>
      </c>
      <c r="D751" s="69" t="str">
        <f t="shared" si="11"/>
        <v/>
      </c>
    </row>
    <row r="752" spans="1:4">
      <c r="A752" s="70" t="s">
        <v>688</v>
      </c>
      <c r="B752" s="68">
        <v>0</v>
      </c>
      <c r="C752" s="68">
        <v>0</v>
      </c>
      <c r="D752" s="69" t="str">
        <f t="shared" si="11"/>
        <v/>
      </c>
    </row>
    <row r="753" spans="1:4">
      <c r="A753" s="70" t="s">
        <v>689</v>
      </c>
      <c r="B753" s="73">
        <v>120</v>
      </c>
      <c r="C753" s="73">
        <v>761</v>
      </c>
      <c r="D753" s="69">
        <f t="shared" si="11"/>
        <v>634.166666666667</v>
      </c>
    </row>
    <row r="754" spans="1:4">
      <c r="A754" s="70" t="s">
        <v>690</v>
      </c>
      <c r="B754" s="68"/>
      <c r="C754" s="68">
        <v>654</v>
      </c>
      <c r="D754" s="69" t="str">
        <f t="shared" si="11"/>
        <v/>
      </c>
    </row>
    <row r="755" spans="1:4">
      <c r="A755" s="70" t="s">
        <v>691</v>
      </c>
      <c r="B755" s="68">
        <f>SUM(B756:B782)</f>
        <v>59876.584248</v>
      </c>
      <c r="C755" s="68">
        <f>SUM(C756:C782)</f>
        <v>59450</v>
      </c>
      <c r="D755" s="69">
        <f t="shared" si="11"/>
        <v>99.2875608163733</v>
      </c>
    </row>
    <row r="756" spans="1:4">
      <c r="A756" s="70" t="s">
        <v>110</v>
      </c>
      <c r="B756" s="68">
        <v>1279.629488</v>
      </c>
      <c r="C756" s="68">
        <v>1280</v>
      </c>
      <c r="D756" s="69">
        <f t="shared" si="11"/>
        <v>100.02895463128</v>
      </c>
    </row>
    <row r="757" spans="1:4">
      <c r="A757" s="70" t="s">
        <v>98</v>
      </c>
      <c r="B757" s="68">
        <v>244.104372</v>
      </c>
      <c r="C757" s="68">
        <v>244</v>
      </c>
      <c r="D757" s="69">
        <f t="shared" si="11"/>
        <v>99.9572428796974</v>
      </c>
    </row>
    <row r="758" spans="1:4">
      <c r="A758" s="70" t="s">
        <v>99</v>
      </c>
      <c r="B758" s="68">
        <v>6.2554</v>
      </c>
      <c r="C758" s="68">
        <v>6</v>
      </c>
      <c r="D758" s="69">
        <f t="shared" si="11"/>
        <v>95.9171276017521</v>
      </c>
    </row>
    <row r="759" spans="1:4">
      <c r="A759" s="70" t="s">
        <v>692</v>
      </c>
      <c r="B759" s="68">
        <v>70</v>
      </c>
      <c r="C759" s="68">
        <v>8</v>
      </c>
      <c r="D759" s="69">
        <f t="shared" si="11"/>
        <v>11.4285714285714</v>
      </c>
    </row>
    <row r="760" spans="1:4">
      <c r="A760" s="70" t="s">
        <v>693</v>
      </c>
      <c r="B760" s="68">
        <v>32900.94</v>
      </c>
      <c r="C760" s="68">
        <v>32901</v>
      </c>
      <c r="D760" s="69">
        <f t="shared" si="11"/>
        <v>100.00018236561</v>
      </c>
    </row>
    <row r="761" spans="1:4">
      <c r="A761" s="70" t="s">
        <v>694</v>
      </c>
      <c r="B761" s="68">
        <v>3189.4148</v>
      </c>
      <c r="C761" s="68">
        <v>3556</v>
      </c>
      <c r="D761" s="69">
        <f t="shared" si="11"/>
        <v>111.493807578745</v>
      </c>
    </row>
    <row r="762" spans="1:4">
      <c r="A762" s="70" t="s">
        <v>695</v>
      </c>
      <c r="B762" s="68">
        <v>0</v>
      </c>
      <c r="C762" s="68">
        <v>0</v>
      </c>
      <c r="D762" s="69" t="str">
        <f t="shared" si="11"/>
        <v/>
      </c>
    </row>
    <row r="763" spans="1:4">
      <c r="A763" s="70" t="s">
        <v>696</v>
      </c>
      <c r="B763" s="68">
        <v>40</v>
      </c>
      <c r="C763" s="68">
        <v>0</v>
      </c>
      <c r="D763" s="69">
        <f t="shared" si="11"/>
        <v>0</v>
      </c>
    </row>
    <row r="764" spans="1:4">
      <c r="A764" s="70" t="s">
        <v>697</v>
      </c>
      <c r="B764" s="68">
        <v>273.24244</v>
      </c>
      <c r="C764" s="68">
        <v>273</v>
      </c>
      <c r="D764" s="69">
        <f t="shared" si="11"/>
        <v>99.9112729340288</v>
      </c>
    </row>
    <row r="765" spans="1:4">
      <c r="A765" s="70" t="s">
        <v>698</v>
      </c>
      <c r="B765" s="68">
        <v>80.418136</v>
      </c>
      <c r="C765" s="68">
        <v>81</v>
      </c>
      <c r="D765" s="69">
        <f t="shared" si="11"/>
        <v>100.723548230464</v>
      </c>
    </row>
    <row r="766" spans="1:4">
      <c r="A766" s="70" t="s">
        <v>699</v>
      </c>
      <c r="B766" s="68">
        <v>3477.8</v>
      </c>
      <c r="C766" s="68">
        <v>4438</v>
      </c>
      <c r="D766" s="69">
        <f t="shared" si="11"/>
        <v>127.609408246593</v>
      </c>
    </row>
    <row r="767" spans="1:4">
      <c r="A767" s="70" t="s">
        <v>700</v>
      </c>
      <c r="B767" s="68">
        <v>40</v>
      </c>
      <c r="C767" s="68">
        <v>0</v>
      </c>
      <c r="D767" s="69">
        <f t="shared" si="11"/>
        <v>0</v>
      </c>
    </row>
    <row r="768" spans="1:4">
      <c r="A768" s="70" t="s">
        <v>701</v>
      </c>
      <c r="B768" s="68">
        <v>0</v>
      </c>
      <c r="C768" s="68">
        <v>0</v>
      </c>
      <c r="D768" s="69" t="str">
        <f t="shared" si="11"/>
        <v/>
      </c>
    </row>
    <row r="769" spans="1:4">
      <c r="A769" s="70" t="s">
        <v>702</v>
      </c>
      <c r="B769" s="68">
        <v>659</v>
      </c>
      <c r="C769" s="68">
        <v>270</v>
      </c>
      <c r="D769" s="69">
        <f t="shared" si="11"/>
        <v>40.9711684370258</v>
      </c>
    </row>
    <row r="770" spans="1:4">
      <c r="A770" s="70" t="s">
        <v>703</v>
      </c>
      <c r="B770" s="68">
        <v>0</v>
      </c>
      <c r="C770" s="68">
        <v>0</v>
      </c>
      <c r="D770" s="69" t="str">
        <f t="shared" si="11"/>
        <v/>
      </c>
    </row>
    <row r="771" spans="1:4">
      <c r="A771" s="70" t="s">
        <v>704</v>
      </c>
      <c r="B771" s="68">
        <v>14065.745</v>
      </c>
      <c r="C771" s="73">
        <v>12103</v>
      </c>
      <c r="D771" s="69">
        <f t="shared" si="11"/>
        <v>86.0459222031965</v>
      </c>
    </row>
    <row r="772" spans="1:4">
      <c r="A772" s="70" t="s">
        <v>705</v>
      </c>
      <c r="B772" s="68">
        <v>339.034612</v>
      </c>
      <c r="C772" s="68">
        <v>342</v>
      </c>
      <c r="D772" s="69">
        <f t="shared" ref="D772:D835" si="12">IFERROR(C772/B772*100,"")</f>
        <v>100.874656420035</v>
      </c>
    </row>
    <row r="773" spans="1:4">
      <c r="A773" s="70" t="s">
        <v>706</v>
      </c>
      <c r="B773" s="68">
        <v>0</v>
      </c>
      <c r="C773" s="68">
        <v>0</v>
      </c>
      <c r="D773" s="69" t="str">
        <f t="shared" si="12"/>
        <v/>
      </c>
    </row>
    <row r="774" spans="1:4">
      <c r="A774" s="70" t="s">
        <v>707</v>
      </c>
      <c r="B774" s="68">
        <v>370</v>
      </c>
      <c r="C774" s="68">
        <v>370</v>
      </c>
      <c r="D774" s="69">
        <f t="shared" si="12"/>
        <v>100</v>
      </c>
    </row>
    <row r="775" spans="1:4">
      <c r="A775" s="70" t="s">
        <v>708</v>
      </c>
      <c r="B775" s="68">
        <v>0</v>
      </c>
      <c r="C775" s="68">
        <v>0</v>
      </c>
      <c r="D775" s="69" t="str">
        <f t="shared" si="12"/>
        <v/>
      </c>
    </row>
    <row r="776" spans="1:4">
      <c r="A776" s="70" t="s">
        <v>709</v>
      </c>
      <c r="B776" s="68">
        <v>84</v>
      </c>
      <c r="C776" s="68">
        <v>30</v>
      </c>
      <c r="D776" s="69">
        <f t="shared" si="12"/>
        <v>35.7142857142857</v>
      </c>
    </row>
    <row r="777" spans="1:4">
      <c r="A777" s="70" t="s">
        <v>710</v>
      </c>
      <c r="B777" s="68">
        <v>0</v>
      </c>
      <c r="C777" s="68"/>
      <c r="D777" s="69" t="str">
        <f t="shared" si="12"/>
        <v/>
      </c>
    </row>
    <row r="778" spans="1:4">
      <c r="A778" s="70" t="s">
        <v>711</v>
      </c>
      <c r="B778" s="68">
        <v>7</v>
      </c>
      <c r="C778" s="68">
        <v>7</v>
      </c>
      <c r="D778" s="69">
        <f t="shared" si="12"/>
        <v>100</v>
      </c>
    </row>
    <row r="779" spans="1:4">
      <c r="A779" s="70" t="s">
        <v>683</v>
      </c>
      <c r="B779" s="68">
        <v>0</v>
      </c>
      <c r="C779" s="68">
        <v>0</v>
      </c>
      <c r="D779" s="69" t="str">
        <f t="shared" si="12"/>
        <v/>
      </c>
    </row>
    <row r="780" spans="1:4">
      <c r="A780" s="70" t="s">
        <v>712</v>
      </c>
      <c r="B780" s="68">
        <v>0</v>
      </c>
      <c r="C780" s="68">
        <v>0</v>
      </c>
      <c r="D780" s="69" t="str">
        <f t="shared" si="12"/>
        <v/>
      </c>
    </row>
    <row r="781" spans="1:4">
      <c r="A781" s="70" t="s">
        <v>713</v>
      </c>
      <c r="B781" s="68">
        <v>610</v>
      </c>
      <c r="C781" s="68">
        <v>20</v>
      </c>
      <c r="D781" s="69">
        <f t="shared" si="12"/>
        <v>3.27868852459016</v>
      </c>
    </row>
    <row r="782" spans="1:4">
      <c r="A782" s="70" t="s">
        <v>714</v>
      </c>
      <c r="B782" s="68">
        <v>2140</v>
      </c>
      <c r="C782" s="68">
        <v>3521</v>
      </c>
      <c r="D782" s="69">
        <f t="shared" si="12"/>
        <v>164.532710280374</v>
      </c>
    </row>
    <row r="783" spans="1:4">
      <c r="A783" s="70" t="s">
        <v>715</v>
      </c>
      <c r="B783" s="68">
        <f>SUM(B784:B793)</f>
        <v>30</v>
      </c>
      <c r="C783" s="68">
        <f>SUM(C784:C793)</f>
        <v>30</v>
      </c>
      <c r="D783" s="69">
        <f t="shared" si="12"/>
        <v>100</v>
      </c>
    </row>
    <row r="784" spans="1:4">
      <c r="A784" s="70" t="s">
        <v>110</v>
      </c>
      <c r="B784" s="68">
        <v>30</v>
      </c>
      <c r="C784" s="68">
        <v>30</v>
      </c>
      <c r="D784" s="69">
        <f t="shared" si="12"/>
        <v>100</v>
      </c>
    </row>
    <row r="785" spans="1:4">
      <c r="A785" s="70" t="s">
        <v>98</v>
      </c>
      <c r="B785" s="68">
        <v>0</v>
      </c>
      <c r="C785" s="68">
        <v>0</v>
      </c>
      <c r="D785" s="69" t="str">
        <f t="shared" si="12"/>
        <v/>
      </c>
    </row>
    <row r="786" spans="1:4">
      <c r="A786" s="70" t="s">
        <v>99</v>
      </c>
      <c r="B786" s="68">
        <v>0</v>
      </c>
      <c r="C786" s="68">
        <v>0</v>
      </c>
      <c r="D786" s="69" t="str">
        <f t="shared" si="12"/>
        <v/>
      </c>
    </row>
    <row r="787" spans="1:4">
      <c r="A787" s="70" t="s">
        <v>716</v>
      </c>
      <c r="B787" s="68">
        <v>0</v>
      </c>
      <c r="C787" s="68">
        <v>0</v>
      </c>
      <c r="D787" s="69" t="str">
        <f t="shared" si="12"/>
        <v/>
      </c>
    </row>
    <row r="788" spans="1:4">
      <c r="A788" s="70" t="s">
        <v>717</v>
      </c>
      <c r="B788" s="68">
        <v>0</v>
      </c>
      <c r="C788" s="68">
        <v>0</v>
      </c>
      <c r="D788" s="69" t="str">
        <f t="shared" si="12"/>
        <v/>
      </c>
    </row>
    <row r="789" spans="1:4">
      <c r="A789" s="70" t="s">
        <v>718</v>
      </c>
      <c r="B789" s="68">
        <v>0</v>
      </c>
      <c r="C789" s="68">
        <v>0</v>
      </c>
      <c r="D789" s="69" t="str">
        <f t="shared" si="12"/>
        <v/>
      </c>
    </row>
    <row r="790" spans="1:4">
      <c r="A790" s="70" t="s">
        <v>719</v>
      </c>
      <c r="B790" s="68">
        <v>0</v>
      </c>
      <c r="C790" s="68">
        <v>0</v>
      </c>
      <c r="D790" s="69" t="str">
        <f t="shared" si="12"/>
        <v/>
      </c>
    </row>
    <row r="791" spans="1:4">
      <c r="A791" s="70" t="s">
        <v>720</v>
      </c>
      <c r="B791" s="68">
        <v>0</v>
      </c>
      <c r="C791" s="68">
        <v>0</v>
      </c>
      <c r="D791" s="69" t="str">
        <f t="shared" si="12"/>
        <v/>
      </c>
    </row>
    <row r="792" spans="1:4">
      <c r="A792" s="70" t="s">
        <v>721</v>
      </c>
      <c r="B792" s="68">
        <v>0</v>
      </c>
      <c r="C792" s="68">
        <v>0</v>
      </c>
      <c r="D792" s="69" t="str">
        <f t="shared" si="12"/>
        <v/>
      </c>
    </row>
    <row r="793" spans="1:4">
      <c r="A793" s="70" t="s">
        <v>722</v>
      </c>
      <c r="B793" s="68">
        <v>0</v>
      </c>
      <c r="C793" s="68">
        <v>0</v>
      </c>
      <c r="D793" s="69" t="str">
        <f t="shared" si="12"/>
        <v/>
      </c>
    </row>
    <row r="794" spans="1:4">
      <c r="A794" s="70" t="s">
        <v>723</v>
      </c>
      <c r="B794" s="68">
        <f>SUM(B795:B804)</f>
        <v>8700</v>
      </c>
      <c r="C794" s="68">
        <f>SUM(C795:C804)</f>
        <v>8700</v>
      </c>
      <c r="D794" s="69">
        <f t="shared" si="12"/>
        <v>100</v>
      </c>
    </row>
    <row r="795" spans="1:4">
      <c r="A795" s="70" t="s">
        <v>110</v>
      </c>
      <c r="B795" s="68">
        <v>268</v>
      </c>
      <c r="C795" s="68">
        <v>168</v>
      </c>
      <c r="D795" s="69">
        <f t="shared" si="12"/>
        <v>62.6865671641791</v>
      </c>
    </row>
    <row r="796" spans="1:4">
      <c r="A796" s="70" t="s">
        <v>98</v>
      </c>
      <c r="B796" s="68">
        <v>186</v>
      </c>
      <c r="C796" s="68">
        <v>285</v>
      </c>
      <c r="D796" s="69">
        <f t="shared" si="12"/>
        <v>153.225806451613</v>
      </c>
    </row>
    <row r="797" spans="1:4">
      <c r="A797" s="70" t="s">
        <v>99</v>
      </c>
      <c r="B797" s="68">
        <v>30</v>
      </c>
      <c r="C797" s="68">
        <v>0</v>
      </c>
      <c r="D797" s="69">
        <f t="shared" si="12"/>
        <v>0</v>
      </c>
    </row>
    <row r="798" spans="1:4">
      <c r="A798" s="70" t="s">
        <v>724</v>
      </c>
      <c r="B798" s="68">
        <v>15</v>
      </c>
      <c r="C798" s="68">
        <v>0</v>
      </c>
      <c r="D798" s="69">
        <f t="shared" si="12"/>
        <v>0</v>
      </c>
    </row>
    <row r="799" spans="1:4">
      <c r="A799" s="70" t="s">
        <v>725</v>
      </c>
      <c r="B799" s="68">
        <v>3185</v>
      </c>
      <c r="C799" s="68">
        <v>3944</v>
      </c>
      <c r="D799" s="69">
        <f t="shared" si="12"/>
        <v>123.830455259027</v>
      </c>
    </row>
    <row r="800" spans="1:4">
      <c r="A800" s="70" t="s">
        <v>726</v>
      </c>
      <c r="B800" s="68">
        <v>4019</v>
      </c>
      <c r="C800" s="68">
        <v>3936</v>
      </c>
      <c r="D800" s="69">
        <f t="shared" si="12"/>
        <v>97.9348096541428</v>
      </c>
    </row>
    <row r="801" spans="1:4">
      <c r="A801" s="70" t="s">
        <v>727</v>
      </c>
      <c r="B801" s="68">
        <v>0</v>
      </c>
      <c r="C801" s="68">
        <v>0</v>
      </c>
      <c r="D801" s="69" t="str">
        <f t="shared" si="12"/>
        <v/>
      </c>
    </row>
    <row r="802" spans="1:4">
      <c r="A802" s="70" t="s">
        <v>728</v>
      </c>
      <c r="B802" s="68">
        <v>0</v>
      </c>
      <c r="C802" s="68">
        <v>0</v>
      </c>
      <c r="D802" s="69" t="str">
        <f t="shared" si="12"/>
        <v/>
      </c>
    </row>
    <row r="803" spans="1:4">
      <c r="A803" s="70" t="s">
        <v>729</v>
      </c>
      <c r="B803" s="68">
        <v>0</v>
      </c>
      <c r="C803" s="68">
        <v>0</v>
      </c>
      <c r="D803" s="69" t="str">
        <f t="shared" si="12"/>
        <v/>
      </c>
    </row>
    <row r="804" spans="1:4">
      <c r="A804" s="70" t="s">
        <v>730</v>
      </c>
      <c r="B804" s="68">
        <v>997</v>
      </c>
      <c r="C804" s="68">
        <v>367</v>
      </c>
      <c r="D804" s="69">
        <f t="shared" si="12"/>
        <v>36.8104312938816</v>
      </c>
    </row>
    <row r="805" spans="1:4">
      <c r="A805" s="70" t="s">
        <v>731</v>
      </c>
      <c r="B805" s="68">
        <f>SUM(B806:B810)</f>
        <v>712</v>
      </c>
      <c r="C805" s="68">
        <f>SUM(C806:C810)</f>
        <v>712</v>
      </c>
      <c r="D805" s="69">
        <f t="shared" si="12"/>
        <v>100</v>
      </c>
    </row>
    <row r="806" spans="1:4">
      <c r="A806" s="70" t="s">
        <v>301</v>
      </c>
      <c r="B806" s="68">
        <v>43</v>
      </c>
      <c r="C806" s="68">
        <v>43</v>
      </c>
      <c r="D806" s="69">
        <f t="shared" si="12"/>
        <v>100</v>
      </c>
    </row>
    <row r="807" spans="1:4">
      <c r="A807" s="70" t="s">
        <v>732</v>
      </c>
      <c r="B807" s="68">
        <v>232</v>
      </c>
      <c r="C807" s="68">
        <v>232</v>
      </c>
      <c r="D807" s="69">
        <f t="shared" si="12"/>
        <v>100</v>
      </c>
    </row>
    <row r="808" spans="1:4">
      <c r="A808" s="70" t="s">
        <v>733</v>
      </c>
      <c r="B808" s="68">
        <v>327</v>
      </c>
      <c r="C808" s="68">
        <v>328</v>
      </c>
      <c r="D808" s="69">
        <f t="shared" si="12"/>
        <v>100.305810397554</v>
      </c>
    </row>
    <row r="809" spans="1:4">
      <c r="A809" s="70" t="s">
        <v>734</v>
      </c>
      <c r="B809" s="68">
        <v>0</v>
      </c>
      <c r="C809" s="68">
        <v>0</v>
      </c>
      <c r="D809" s="69" t="str">
        <f t="shared" si="12"/>
        <v/>
      </c>
    </row>
    <row r="810" spans="1:4">
      <c r="A810" s="70" t="s">
        <v>735</v>
      </c>
      <c r="B810" s="68">
        <v>110</v>
      </c>
      <c r="C810" s="68">
        <v>109</v>
      </c>
      <c r="D810" s="69">
        <f t="shared" si="12"/>
        <v>99.0909090909091</v>
      </c>
    </row>
    <row r="811" spans="1:4">
      <c r="A811" s="70" t="s">
        <v>736</v>
      </c>
      <c r="B811" s="68">
        <f>SUM(B812:B817)</f>
        <v>557</v>
      </c>
      <c r="C811" s="68">
        <f>SUM(C812:C817)</f>
        <v>100</v>
      </c>
      <c r="D811" s="69">
        <f t="shared" si="12"/>
        <v>17.9533213644524</v>
      </c>
    </row>
    <row r="812" spans="1:4">
      <c r="A812" s="70" t="s">
        <v>737</v>
      </c>
      <c r="B812" s="68">
        <v>85</v>
      </c>
      <c r="C812" s="68">
        <v>100</v>
      </c>
      <c r="D812" s="69">
        <f t="shared" si="12"/>
        <v>117.647058823529</v>
      </c>
    </row>
    <row r="813" spans="1:4">
      <c r="A813" s="70" t="s">
        <v>738</v>
      </c>
      <c r="B813" s="68">
        <v>111</v>
      </c>
      <c r="C813" s="68">
        <v>0</v>
      </c>
      <c r="D813" s="69">
        <f t="shared" si="12"/>
        <v>0</v>
      </c>
    </row>
    <row r="814" spans="1:4">
      <c r="A814" s="70" t="s">
        <v>739</v>
      </c>
      <c r="B814" s="68">
        <v>297</v>
      </c>
      <c r="C814" s="68">
        <v>0</v>
      </c>
      <c r="D814" s="69">
        <f t="shared" si="12"/>
        <v>0</v>
      </c>
    </row>
    <row r="815" spans="1:4">
      <c r="A815" s="70" t="s">
        <v>740</v>
      </c>
      <c r="B815" s="68">
        <v>0</v>
      </c>
      <c r="C815" s="68">
        <v>0</v>
      </c>
      <c r="D815" s="69" t="str">
        <f t="shared" si="12"/>
        <v/>
      </c>
    </row>
    <row r="816" spans="1:4">
      <c r="A816" s="70" t="s">
        <v>741</v>
      </c>
      <c r="B816" s="68">
        <v>64</v>
      </c>
      <c r="C816" s="68">
        <v>0</v>
      </c>
      <c r="D816" s="69">
        <f t="shared" si="12"/>
        <v>0</v>
      </c>
    </row>
    <row r="817" spans="1:4">
      <c r="A817" s="70" t="s">
        <v>742</v>
      </c>
      <c r="B817" s="68"/>
      <c r="C817" s="68">
        <v>0</v>
      </c>
      <c r="D817" s="69" t="str">
        <f t="shared" si="12"/>
        <v/>
      </c>
    </row>
    <row r="818" spans="1:4">
      <c r="A818" s="76" t="s">
        <v>1092</v>
      </c>
      <c r="B818" s="68">
        <f>SUM(B819:B824)</f>
        <v>1302.081724</v>
      </c>
      <c r="C818" s="68">
        <f>SUM(C819:C824)</f>
        <v>1955</v>
      </c>
      <c r="D818" s="69">
        <f t="shared" si="12"/>
        <v>150.144185573409</v>
      </c>
    </row>
    <row r="819" spans="1:4">
      <c r="A819" s="70" t="s">
        <v>744</v>
      </c>
      <c r="B819" s="68">
        <v>0</v>
      </c>
      <c r="C819" s="68">
        <v>0</v>
      </c>
      <c r="D819" s="69" t="str">
        <f t="shared" si="12"/>
        <v/>
      </c>
    </row>
    <row r="820" spans="1:4">
      <c r="A820" s="70" t="s">
        <v>745</v>
      </c>
      <c r="B820" s="68">
        <v>688</v>
      </c>
      <c r="C820" s="68">
        <v>0</v>
      </c>
      <c r="D820" s="69">
        <f t="shared" si="12"/>
        <v>0</v>
      </c>
    </row>
    <row r="821" spans="1:4">
      <c r="A821" s="70" t="s">
        <v>746</v>
      </c>
      <c r="B821" s="68">
        <v>0</v>
      </c>
      <c r="C821" s="68">
        <v>0</v>
      </c>
      <c r="D821" s="69" t="str">
        <f t="shared" si="12"/>
        <v/>
      </c>
    </row>
    <row r="822" spans="1:4">
      <c r="A822" s="70" t="s">
        <v>747</v>
      </c>
      <c r="B822" s="68">
        <v>86.081724</v>
      </c>
      <c r="C822" s="68">
        <v>1839</v>
      </c>
      <c r="D822" s="69">
        <f t="shared" si="12"/>
        <v>2136.34197196144</v>
      </c>
    </row>
    <row r="823" spans="1:4">
      <c r="A823" s="70" t="s">
        <v>748</v>
      </c>
      <c r="B823" s="68">
        <v>0</v>
      </c>
      <c r="C823" s="68">
        <v>0</v>
      </c>
      <c r="D823" s="69" t="str">
        <f t="shared" si="12"/>
        <v/>
      </c>
    </row>
    <row r="824" spans="1:4">
      <c r="A824" s="70" t="s">
        <v>749</v>
      </c>
      <c r="B824" s="68">
        <v>528</v>
      </c>
      <c r="C824" s="73">
        <v>116</v>
      </c>
      <c r="D824" s="69">
        <f t="shared" si="12"/>
        <v>21.969696969697</v>
      </c>
    </row>
    <row r="825" spans="1:4">
      <c r="A825" s="70" t="s">
        <v>750</v>
      </c>
      <c r="B825" s="68">
        <f>SUM(B826:B828)</f>
        <v>0</v>
      </c>
      <c r="C825" s="68">
        <f>SUM(C826:C828)</f>
        <v>0</v>
      </c>
      <c r="D825" s="69" t="str">
        <f t="shared" si="12"/>
        <v/>
      </c>
    </row>
    <row r="826" spans="1:4">
      <c r="A826" s="70" t="s">
        <v>751</v>
      </c>
      <c r="B826" s="68">
        <v>0</v>
      </c>
      <c r="C826" s="68">
        <v>0</v>
      </c>
      <c r="D826" s="69" t="str">
        <f t="shared" si="12"/>
        <v/>
      </c>
    </row>
    <row r="827" spans="1:4">
      <c r="A827" s="70" t="s">
        <v>752</v>
      </c>
      <c r="B827" s="68">
        <v>0</v>
      </c>
      <c r="C827" s="68">
        <v>0</v>
      </c>
      <c r="D827" s="69" t="str">
        <f t="shared" si="12"/>
        <v/>
      </c>
    </row>
    <row r="828" spans="1:4">
      <c r="A828" s="70" t="s">
        <v>753</v>
      </c>
      <c r="B828" s="68">
        <v>0</v>
      </c>
      <c r="C828" s="68">
        <v>0</v>
      </c>
      <c r="D828" s="69" t="str">
        <f t="shared" si="12"/>
        <v/>
      </c>
    </row>
    <row r="829" spans="1:4">
      <c r="A829" s="70" t="s">
        <v>754</v>
      </c>
      <c r="B829" s="68">
        <f>SUM(B830:B831)</f>
        <v>130</v>
      </c>
      <c r="C829" s="68">
        <f>SUM(C830:C831)</f>
        <v>671</v>
      </c>
      <c r="D829" s="69">
        <f t="shared" si="12"/>
        <v>516.153846153846</v>
      </c>
    </row>
    <row r="830" spans="1:4">
      <c r="A830" s="70" t="s">
        <v>755</v>
      </c>
      <c r="B830" s="68">
        <v>0</v>
      </c>
      <c r="C830" s="68">
        <v>0</v>
      </c>
      <c r="D830" s="69" t="str">
        <f t="shared" si="12"/>
        <v/>
      </c>
    </row>
    <row r="831" spans="1:4">
      <c r="A831" s="70" t="s">
        <v>756</v>
      </c>
      <c r="B831" s="73">
        <v>130</v>
      </c>
      <c r="C831" s="73">
        <v>671</v>
      </c>
      <c r="D831" s="69">
        <f t="shared" si="12"/>
        <v>516.153846153846</v>
      </c>
    </row>
    <row r="832" spans="1:4">
      <c r="A832" s="70" t="s">
        <v>757</v>
      </c>
      <c r="B832" s="68">
        <f>SUM(B833,B863,B873,B883,B888,B895,B900)</f>
        <v>71224.508154</v>
      </c>
      <c r="C832" s="68">
        <f>SUM(C833,C863,C873,C883,C888,C895,C900)</f>
        <v>70385</v>
      </c>
      <c r="D832" s="69">
        <f t="shared" si="12"/>
        <v>98.821321233718</v>
      </c>
    </row>
    <row r="833" spans="1:4">
      <c r="A833" s="70" t="s">
        <v>758</v>
      </c>
      <c r="B833" s="68">
        <f>SUM(B834:B862)</f>
        <v>42701.688757</v>
      </c>
      <c r="C833" s="68">
        <f>SUM(C834:C862)</f>
        <v>37578</v>
      </c>
      <c r="D833" s="69">
        <f t="shared" si="12"/>
        <v>88.0012034508586</v>
      </c>
    </row>
    <row r="834" spans="1:4">
      <c r="A834" s="70" t="s">
        <v>110</v>
      </c>
      <c r="B834" s="68">
        <v>2220.412303</v>
      </c>
      <c r="C834" s="68">
        <v>2221</v>
      </c>
      <c r="D834" s="69">
        <f t="shared" si="12"/>
        <v>100.02646792216</v>
      </c>
    </row>
    <row r="835" spans="1:4">
      <c r="A835" s="70" t="s">
        <v>98</v>
      </c>
      <c r="B835" s="68">
        <v>3943.83794</v>
      </c>
      <c r="C835" s="68">
        <v>4032</v>
      </c>
      <c r="D835" s="69">
        <f t="shared" si="12"/>
        <v>102.23543820363</v>
      </c>
    </row>
    <row r="836" spans="1:4">
      <c r="A836" s="70" t="s">
        <v>99</v>
      </c>
      <c r="B836" s="68">
        <v>588</v>
      </c>
      <c r="C836" s="68">
        <v>588</v>
      </c>
      <c r="D836" s="69">
        <f t="shared" ref="D836:D899" si="13">IFERROR(C836/B836*100,"")</f>
        <v>100</v>
      </c>
    </row>
    <row r="837" spans="1:4">
      <c r="A837" s="70" t="s">
        <v>759</v>
      </c>
      <c r="B837" s="68">
        <v>14344.161936</v>
      </c>
      <c r="C837" s="68">
        <v>14345</v>
      </c>
      <c r="D837" s="69">
        <f t="shared" si="13"/>
        <v>100.005842544191</v>
      </c>
    </row>
    <row r="838" spans="1:4">
      <c r="A838" s="70" t="s">
        <v>760</v>
      </c>
      <c r="B838" s="68">
        <v>0</v>
      </c>
      <c r="C838" s="68"/>
      <c r="D838" s="69" t="str">
        <f t="shared" si="13"/>
        <v/>
      </c>
    </row>
    <row r="839" spans="1:4">
      <c r="A839" s="70" t="s">
        <v>761</v>
      </c>
      <c r="B839" s="68">
        <v>9504.528818</v>
      </c>
      <c r="C839" s="68">
        <v>9505</v>
      </c>
      <c r="D839" s="69">
        <f t="shared" si="13"/>
        <v>100.004957447224</v>
      </c>
    </row>
    <row r="840" spans="1:4">
      <c r="A840" s="70" t="s">
        <v>762</v>
      </c>
      <c r="B840" s="68">
        <v>0</v>
      </c>
      <c r="C840" s="68"/>
      <c r="D840" s="69" t="str">
        <f t="shared" si="13"/>
        <v/>
      </c>
    </row>
    <row r="841" spans="1:4">
      <c r="A841" s="70" t="s">
        <v>763</v>
      </c>
      <c r="B841" s="68">
        <v>0</v>
      </c>
      <c r="C841" s="68"/>
      <c r="D841" s="69" t="str">
        <f t="shared" si="13"/>
        <v/>
      </c>
    </row>
    <row r="842" spans="1:4">
      <c r="A842" s="70" t="s">
        <v>764</v>
      </c>
      <c r="B842" s="68">
        <v>0</v>
      </c>
      <c r="C842" s="68">
        <v>0</v>
      </c>
      <c r="D842" s="69" t="str">
        <f t="shared" si="13"/>
        <v/>
      </c>
    </row>
    <row r="843" spans="1:4">
      <c r="A843" s="70" t="s">
        <v>765</v>
      </c>
      <c r="B843" s="68">
        <v>0</v>
      </c>
      <c r="C843" s="68">
        <v>144</v>
      </c>
      <c r="D843" s="69" t="str">
        <f t="shared" si="13"/>
        <v/>
      </c>
    </row>
    <row r="844" spans="1:4">
      <c r="A844" s="70" t="s">
        <v>766</v>
      </c>
      <c r="B844" s="68">
        <v>0</v>
      </c>
      <c r="C844" s="68">
        <v>0</v>
      </c>
      <c r="D844" s="69" t="str">
        <f t="shared" si="13"/>
        <v/>
      </c>
    </row>
    <row r="845" spans="1:4">
      <c r="A845" s="70" t="s">
        <v>767</v>
      </c>
      <c r="B845" s="68">
        <v>1411.619318</v>
      </c>
      <c r="C845" s="68">
        <v>1412</v>
      </c>
      <c r="D845" s="69">
        <f t="shared" si="13"/>
        <v>100.026967752222</v>
      </c>
    </row>
    <row r="846" spans="1:4">
      <c r="A846" s="70" t="s">
        <v>768</v>
      </c>
      <c r="B846" s="68">
        <v>112</v>
      </c>
      <c r="C846" s="68"/>
      <c r="D846" s="69">
        <f t="shared" si="13"/>
        <v>0</v>
      </c>
    </row>
    <row r="847" spans="1:4">
      <c r="A847" s="70" t="s">
        <v>769</v>
      </c>
      <c r="B847" s="68">
        <v>0</v>
      </c>
      <c r="C847" s="68">
        <v>0</v>
      </c>
      <c r="D847" s="69" t="str">
        <f t="shared" si="13"/>
        <v/>
      </c>
    </row>
    <row r="848" spans="1:4">
      <c r="A848" s="70" t="s">
        <v>770</v>
      </c>
      <c r="B848" s="68">
        <v>285</v>
      </c>
      <c r="C848" s="68">
        <v>285</v>
      </c>
      <c r="D848" s="69">
        <f t="shared" si="13"/>
        <v>100</v>
      </c>
    </row>
    <row r="849" spans="1:4">
      <c r="A849" s="70" t="s">
        <v>771</v>
      </c>
      <c r="B849" s="68">
        <v>525</v>
      </c>
      <c r="C849" s="68">
        <v>868</v>
      </c>
      <c r="D849" s="69">
        <f t="shared" si="13"/>
        <v>165.333333333333</v>
      </c>
    </row>
    <row r="850" spans="1:4">
      <c r="A850" s="70" t="s">
        <v>772</v>
      </c>
      <c r="B850" s="68">
        <v>450</v>
      </c>
      <c r="C850" s="68"/>
      <c r="D850" s="69">
        <f t="shared" si="13"/>
        <v>0</v>
      </c>
    </row>
    <row r="851" spans="1:4">
      <c r="A851" s="70" t="s">
        <v>773</v>
      </c>
      <c r="B851" s="68">
        <v>0</v>
      </c>
      <c r="C851" s="68"/>
      <c r="D851" s="69" t="str">
        <f t="shared" si="13"/>
        <v/>
      </c>
    </row>
    <row r="852" spans="1:4">
      <c r="A852" s="70" t="s">
        <v>774</v>
      </c>
      <c r="B852" s="68">
        <v>0</v>
      </c>
      <c r="C852" s="68"/>
      <c r="D852" s="69" t="str">
        <f t="shared" si="13"/>
        <v/>
      </c>
    </row>
    <row r="853" spans="1:4">
      <c r="A853" s="70" t="s">
        <v>775</v>
      </c>
      <c r="B853" s="68">
        <v>0</v>
      </c>
      <c r="C853" s="68">
        <v>0</v>
      </c>
      <c r="D853" s="69" t="str">
        <f t="shared" si="13"/>
        <v/>
      </c>
    </row>
    <row r="854" spans="1:4">
      <c r="A854" s="70" t="s">
        <v>776</v>
      </c>
      <c r="B854" s="68">
        <v>0</v>
      </c>
      <c r="C854" s="68">
        <v>0</v>
      </c>
      <c r="D854" s="69" t="str">
        <f t="shared" si="13"/>
        <v/>
      </c>
    </row>
    <row r="855" spans="1:4">
      <c r="A855" s="70" t="s">
        <v>777</v>
      </c>
      <c r="B855" s="68">
        <v>0</v>
      </c>
      <c r="C855" s="68">
        <v>0</v>
      </c>
      <c r="D855" s="69" t="str">
        <f t="shared" si="13"/>
        <v/>
      </c>
    </row>
    <row r="856" spans="1:4">
      <c r="A856" s="70" t="s">
        <v>778</v>
      </c>
      <c r="B856" s="68">
        <v>0</v>
      </c>
      <c r="C856" s="68">
        <v>0</v>
      </c>
      <c r="D856" s="69" t="str">
        <f t="shared" si="13"/>
        <v/>
      </c>
    </row>
    <row r="857" spans="1:4">
      <c r="A857" s="70" t="s">
        <v>779</v>
      </c>
      <c r="B857" s="68">
        <v>950.44142</v>
      </c>
      <c r="C857" s="68">
        <v>951</v>
      </c>
      <c r="D857" s="69">
        <f t="shared" si="13"/>
        <v>100.058770586829</v>
      </c>
    </row>
    <row r="858" spans="1:4">
      <c r="A858" s="70" t="s">
        <v>780</v>
      </c>
      <c r="B858" s="68">
        <v>0</v>
      </c>
      <c r="C858" s="68">
        <v>0</v>
      </c>
      <c r="D858" s="69" t="str">
        <f t="shared" si="13"/>
        <v/>
      </c>
    </row>
    <row r="859" spans="1:4">
      <c r="A859" s="70" t="s">
        <v>781</v>
      </c>
      <c r="B859" s="68">
        <v>326</v>
      </c>
      <c r="C859" s="68">
        <v>326</v>
      </c>
      <c r="D859" s="69">
        <f t="shared" si="13"/>
        <v>100</v>
      </c>
    </row>
    <row r="860" spans="1:4">
      <c r="A860" s="70" t="s">
        <v>782</v>
      </c>
      <c r="B860" s="68">
        <v>0</v>
      </c>
      <c r="C860" s="68">
        <v>0</v>
      </c>
      <c r="D860" s="69" t="str">
        <f t="shared" si="13"/>
        <v/>
      </c>
    </row>
    <row r="861" spans="1:4">
      <c r="A861" s="70" t="s">
        <v>783</v>
      </c>
      <c r="B861" s="68">
        <v>1200</v>
      </c>
      <c r="C861" s="68">
        <v>422</v>
      </c>
      <c r="D861" s="69">
        <f t="shared" si="13"/>
        <v>35.1666666666667</v>
      </c>
    </row>
    <row r="862" spans="1:4">
      <c r="A862" s="70" t="s">
        <v>784</v>
      </c>
      <c r="B862" s="68">
        <f>7059.687022-219</f>
        <v>6840.687022</v>
      </c>
      <c r="C862" s="68">
        <v>2479</v>
      </c>
      <c r="D862" s="69">
        <f t="shared" si="13"/>
        <v>36.2390501425867</v>
      </c>
    </row>
    <row r="863" spans="1:4">
      <c r="A863" s="70" t="s">
        <v>785</v>
      </c>
      <c r="B863" s="68">
        <f>SUM(B864:B872)</f>
        <v>13101</v>
      </c>
      <c r="C863" s="68">
        <f>SUM(C864:C872)</f>
        <v>13101</v>
      </c>
      <c r="D863" s="69">
        <f t="shared" si="13"/>
        <v>100</v>
      </c>
    </row>
    <row r="864" spans="1:4">
      <c r="A864" s="70" t="s">
        <v>110</v>
      </c>
      <c r="B864" s="68">
        <v>0</v>
      </c>
      <c r="C864" s="68">
        <v>0</v>
      </c>
      <c r="D864" s="69" t="str">
        <f t="shared" si="13"/>
        <v/>
      </c>
    </row>
    <row r="865" spans="1:4">
      <c r="A865" s="70" t="s">
        <v>98</v>
      </c>
      <c r="B865" s="68">
        <v>0</v>
      </c>
      <c r="C865" s="68">
        <v>0</v>
      </c>
      <c r="D865" s="69" t="str">
        <f t="shared" si="13"/>
        <v/>
      </c>
    </row>
    <row r="866" spans="1:4">
      <c r="A866" s="70" t="s">
        <v>99</v>
      </c>
      <c r="B866" s="68">
        <v>0</v>
      </c>
      <c r="C866" s="68">
        <v>0</v>
      </c>
      <c r="D866" s="69" t="str">
        <f t="shared" si="13"/>
        <v/>
      </c>
    </row>
    <row r="867" spans="1:4">
      <c r="A867" s="70" t="s">
        <v>786</v>
      </c>
      <c r="B867" s="68">
        <v>13101</v>
      </c>
      <c r="C867" s="68">
        <v>13101</v>
      </c>
      <c r="D867" s="69">
        <f t="shared" si="13"/>
        <v>100</v>
      </c>
    </row>
    <row r="868" spans="1:4">
      <c r="A868" s="70" t="s">
        <v>787</v>
      </c>
      <c r="B868" s="68">
        <v>0</v>
      </c>
      <c r="C868" s="68">
        <v>0</v>
      </c>
      <c r="D868" s="69" t="str">
        <f t="shared" si="13"/>
        <v/>
      </c>
    </row>
    <row r="869" spans="1:4">
      <c r="A869" s="70" t="s">
        <v>788</v>
      </c>
      <c r="B869" s="68">
        <v>0</v>
      </c>
      <c r="C869" s="68">
        <v>0</v>
      </c>
      <c r="D869" s="69" t="str">
        <f t="shared" si="13"/>
        <v/>
      </c>
    </row>
    <row r="870" spans="1:4">
      <c r="A870" s="70" t="s">
        <v>789</v>
      </c>
      <c r="B870" s="68">
        <v>0</v>
      </c>
      <c r="C870" s="68">
        <v>0</v>
      </c>
      <c r="D870" s="69" t="str">
        <f t="shared" si="13"/>
        <v/>
      </c>
    </row>
    <row r="871" spans="1:4">
      <c r="A871" s="70" t="s">
        <v>790</v>
      </c>
      <c r="B871" s="68">
        <v>0</v>
      </c>
      <c r="C871" s="68">
        <v>0</v>
      </c>
      <c r="D871" s="69" t="str">
        <f t="shared" si="13"/>
        <v/>
      </c>
    </row>
    <row r="872" spans="1:4">
      <c r="A872" s="70" t="s">
        <v>791</v>
      </c>
      <c r="B872" s="68">
        <v>0</v>
      </c>
      <c r="C872" s="68">
        <v>0</v>
      </c>
      <c r="D872" s="69" t="str">
        <f t="shared" si="13"/>
        <v/>
      </c>
    </row>
    <row r="873" spans="1:4">
      <c r="A873" s="70" t="s">
        <v>792</v>
      </c>
      <c r="B873" s="68">
        <f>SUM(B874:B882)</f>
        <v>7519.819397</v>
      </c>
      <c r="C873" s="68">
        <f>SUM(C874:C882)</f>
        <v>7043</v>
      </c>
      <c r="D873" s="69">
        <f t="shared" si="13"/>
        <v>93.6591642454841</v>
      </c>
    </row>
    <row r="874" spans="1:4">
      <c r="A874" s="70" t="s">
        <v>110</v>
      </c>
      <c r="B874" s="68">
        <v>0</v>
      </c>
      <c r="C874" s="68">
        <v>0</v>
      </c>
      <c r="D874" s="69" t="str">
        <f t="shared" si="13"/>
        <v/>
      </c>
    </row>
    <row r="875" spans="1:4">
      <c r="A875" s="70" t="s">
        <v>98</v>
      </c>
      <c r="B875" s="68">
        <v>0</v>
      </c>
      <c r="C875" s="68">
        <v>23</v>
      </c>
      <c r="D875" s="69" t="str">
        <f t="shared" si="13"/>
        <v/>
      </c>
    </row>
    <row r="876" spans="1:4">
      <c r="A876" s="70" t="s">
        <v>99</v>
      </c>
      <c r="B876" s="68">
        <v>0</v>
      </c>
      <c r="C876" s="68">
        <v>0</v>
      </c>
      <c r="D876" s="69" t="str">
        <f t="shared" si="13"/>
        <v/>
      </c>
    </row>
    <row r="877" spans="1:4">
      <c r="A877" s="70" t="s">
        <v>793</v>
      </c>
      <c r="B877" s="68">
        <v>0</v>
      </c>
      <c r="C877" s="68">
        <v>0</v>
      </c>
      <c r="D877" s="69" t="str">
        <f t="shared" si="13"/>
        <v/>
      </c>
    </row>
    <row r="878" spans="1:4">
      <c r="A878" s="70" t="s">
        <v>794</v>
      </c>
      <c r="B878" s="68">
        <v>0</v>
      </c>
      <c r="C878" s="68">
        <v>0</v>
      </c>
      <c r="D878" s="69" t="str">
        <f t="shared" si="13"/>
        <v/>
      </c>
    </row>
    <row r="879" spans="1:4">
      <c r="A879" s="70" t="s">
        <v>795</v>
      </c>
      <c r="B879" s="68">
        <v>0</v>
      </c>
      <c r="C879" s="68">
        <v>0</v>
      </c>
      <c r="D879" s="69" t="str">
        <f t="shared" si="13"/>
        <v/>
      </c>
    </row>
    <row r="880" spans="1:4">
      <c r="A880" s="70" t="s">
        <v>796</v>
      </c>
      <c r="B880" s="68">
        <v>0</v>
      </c>
      <c r="C880" s="68">
        <v>0</v>
      </c>
      <c r="D880" s="69" t="str">
        <f t="shared" si="13"/>
        <v/>
      </c>
    </row>
    <row r="881" spans="1:4">
      <c r="A881" s="70" t="s">
        <v>797</v>
      </c>
      <c r="B881" s="68">
        <v>0</v>
      </c>
      <c r="C881" s="68">
        <v>0</v>
      </c>
      <c r="D881" s="69" t="str">
        <f t="shared" si="13"/>
        <v/>
      </c>
    </row>
    <row r="882" spans="1:4">
      <c r="A882" s="70" t="s">
        <v>798</v>
      </c>
      <c r="B882" s="68">
        <v>7519.819397</v>
      </c>
      <c r="C882" s="68">
        <v>7020</v>
      </c>
      <c r="D882" s="69">
        <f t="shared" si="13"/>
        <v>93.3533058360497</v>
      </c>
    </row>
    <row r="883" spans="1:4">
      <c r="A883" s="76" t="s">
        <v>1093</v>
      </c>
      <c r="B883" s="68">
        <f>SUM(B884:B887)</f>
        <v>4172</v>
      </c>
      <c r="C883" s="68">
        <f>SUM(C884:C887)</f>
        <v>4615</v>
      </c>
      <c r="D883" s="69">
        <f t="shared" si="13"/>
        <v>110.6184084372</v>
      </c>
    </row>
    <row r="884" spans="1:4">
      <c r="A884" s="70" t="s">
        <v>800</v>
      </c>
      <c r="B884" s="68">
        <v>4172</v>
      </c>
      <c r="C884" s="68">
        <v>4615</v>
      </c>
      <c r="D884" s="69">
        <f t="shared" si="13"/>
        <v>110.6184084372</v>
      </c>
    </row>
    <row r="885" spans="1:4">
      <c r="A885" s="70" t="s">
        <v>801</v>
      </c>
      <c r="B885" s="68">
        <v>0</v>
      </c>
      <c r="C885" s="68">
        <v>0</v>
      </c>
      <c r="D885" s="69" t="str">
        <f t="shared" si="13"/>
        <v/>
      </c>
    </row>
    <row r="886" spans="1:4">
      <c r="A886" s="70" t="s">
        <v>802</v>
      </c>
      <c r="B886" s="68">
        <v>0</v>
      </c>
      <c r="C886" s="68">
        <v>0</v>
      </c>
      <c r="D886" s="69" t="str">
        <f t="shared" si="13"/>
        <v/>
      </c>
    </row>
    <row r="887" spans="1:4">
      <c r="A887" s="70" t="s">
        <v>803</v>
      </c>
      <c r="B887" s="68">
        <v>0</v>
      </c>
      <c r="C887" s="68">
        <v>0</v>
      </c>
      <c r="D887" s="69" t="str">
        <f t="shared" si="13"/>
        <v/>
      </c>
    </row>
    <row r="888" spans="1:4">
      <c r="A888" s="70" t="s">
        <v>804</v>
      </c>
      <c r="B888" s="68">
        <f>SUM(B889:B894)</f>
        <v>24</v>
      </c>
      <c r="C888" s="68">
        <f>SUM(C889:C894)</f>
        <v>24</v>
      </c>
      <c r="D888" s="69">
        <f t="shared" si="13"/>
        <v>100</v>
      </c>
    </row>
    <row r="889" spans="1:4">
      <c r="A889" s="70" t="s">
        <v>110</v>
      </c>
      <c r="B889" s="68">
        <v>0</v>
      </c>
      <c r="C889" s="68">
        <v>0</v>
      </c>
      <c r="D889" s="69" t="str">
        <f t="shared" si="13"/>
        <v/>
      </c>
    </row>
    <row r="890" spans="1:4">
      <c r="A890" s="70" t="s">
        <v>98</v>
      </c>
      <c r="B890" s="68">
        <v>14</v>
      </c>
      <c r="C890" s="68">
        <v>14</v>
      </c>
      <c r="D890" s="69">
        <f t="shared" si="13"/>
        <v>100</v>
      </c>
    </row>
    <row r="891" spans="1:4">
      <c r="A891" s="70" t="s">
        <v>99</v>
      </c>
      <c r="B891" s="68">
        <v>0</v>
      </c>
      <c r="C891" s="68">
        <v>0</v>
      </c>
      <c r="D891" s="69" t="str">
        <f t="shared" si="13"/>
        <v/>
      </c>
    </row>
    <row r="892" spans="1:4">
      <c r="A892" s="70" t="s">
        <v>790</v>
      </c>
      <c r="B892" s="68">
        <v>0</v>
      </c>
      <c r="C892" s="68">
        <v>0</v>
      </c>
      <c r="D892" s="69" t="str">
        <f t="shared" si="13"/>
        <v/>
      </c>
    </row>
    <row r="893" spans="1:4">
      <c r="A893" s="70" t="s">
        <v>805</v>
      </c>
      <c r="B893" s="68">
        <v>0</v>
      </c>
      <c r="C893" s="68">
        <v>0</v>
      </c>
      <c r="D893" s="69" t="str">
        <f t="shared" si="13"/>
        <v/>
      </c>
    </row>
    <row r="894" spans="1:4">
      <c r="A894" s="70" t="s">
        <v>806</v>
      </c>
      <c r="B894" s="68">
        <v>10</v>
      </c>
      <c r="C894" s="68">
        <v>10</v>
      </c>
      <c r="D894" s="69">
        <f t="shared" si="13"/>
        <v>100</v>
      </c>
    </row>
    <row r="895" spans="1:4">
      <c r="A895" s="70" t="s">
        <v>807</v>
      </c>
      <c r="B895" s="68">
        <f>SUM(B896:B899)</f>
        <v>3368</v>
      </c>
      <c r="C895" s="68">
        <f>SUM(C896:C899)</f>
        <v>3368</v>
      </c>
      <c r="D895" s="69">
        <f t="shared" si="13"/>
        <v>100</v>
      </c>
    </row>
    <row r="896" spans="1:4">
      <c r="A896" s="70" t="s">
        <v>808</v>
      </c>
      <c r="B896" s="68">
        <v>2951</v>
      </c>
      <c r="C896" s="68">
        <v>2951</v>
      </c>
      <c r="D896" s="69">
        <f t="shared" si="13"/>
        <v>100</v>
      </c>
    </row>
    <row r="897" spans="1:4">
      <c r="A897" s="70" t="s">
        <v>809</v>
      </c>
      <c r="B897" s="68">
        <v>417</v>
      </c>
      <c r="C897" s="68">
        <v>417</v>
      </c>
      <c r="D897" s="69">
        <f t="shared" si="13"/>
        <v>100</v>
      </c>
    </row>
    <row r="898" spans="1:4">
      <c r="A898" s="70" t="s">
        <v>810</v>
      </c>
      <c r="B898" s="68">
        <v>0</v>
      </c>
      <c r="C898" s="68">
        <v>0</v>
      </c>
      <c r="D898" s="69" t="str">
        <f t="shared" si="13"/>
        <v/>
      </c>
    </row>
    <row r="899" spans="1:4">
      <c r="A899" s="70" t="s">
        <v>811</v>
      </c>
      <c r="B899" s="68">
        <v>0</v>
      </c>
      <c r="C899" s="68">
        <v>0</v>
      </c>
      <c r="D899" s="69" t="str">
        <f t="shared" si="13"/>
        <v/>
      </c>
    </row>
    <row r="900" spans="1:4">
      <c r="A900" s="70" t="s">
        <v>812</v>
      </c>
      <c r="B900" s="68">
        <f>SUM(B901:B902)</f>
        <v>338</v>
      </c>
      <c r="C900" s="68">
        <f>SUM(C901:C902)</f>
        <v>4656</v>
      </c>
      <c r="D900" s="69">
        <f t="shared" ref="D900:D963" si="14">IFERROR(C900/B900*100,"")</f>
        <v>1377.51479289941</v>
      </c>
    </row>
    <row r="901" spans="1:4">
      <c r="A901" s="70" t="s">
        <v>813</v>
      </c>
      <c r="B901" s="68">
        <v>338</v>
      </c>
      <c r="C901" s="68">
        <v>337</v>
      </c>
      <c r="D901" s="69">
        <f t="shared" si="14"/>
        <v>99.7041420118343</v>
      </c>
    </row>
    <row r="902" spans="1:4">
      <c r="A902" s="70" t="s">
        <v>814</v>
      </c>
      <c r="B902" s="68">
        <v>0</v>
      </c>
      <c r="C902" s="68">
        <v>4319</v>
      </c>
      <c r="D902" s="69" t="str">
        <f t="shared" si="14"/>
        <v/>
      </c>
    </row>
    <row r="903" spans="1:4">
      <c r="A903" s="70" t="s">
        <v>815</v>
      </c>
      <c r="B903" s="68">
        <f>SUM(B904,B914,B930,B935,B949,B958,B965,B972)</f>
        <v>55568.898843</v>
      </c>
      <c r="C903" s="68">
        <f>SUM(C904,C914,C930,C935,C949,C958,C965,C972)</f>
        <v>54010</v>
      </c>
      <c r="D903" s="69">
        <f t="shared" si="14"/>
        <v>97.1946558678365</v>
      </c>
    </row>
    <row r="904" spans="1:4">
      <c r="A904" s="70" t="s">
        <v>816</v>
      </c>
      <c r="B904" s="68">
        <f>SUM(B905:B913)</f>
        <v>160</v>
      </c>
      <c r="C904" s="68">
        <f>SUM(C905:C913)</f>
        <v>0</v>
      </c>
      <c r="D904" s="69">
        <f t="shared" si="14"/>
        <v>0</v>
      </c>
    </row>
    <row r="905" spans="1:4">
      <c r="A905" s="70" t="s">
        <v>110</v>
      </c>
      <c r="B905" s="68">
        <v>140</v>
      </c>
      <c r="C905" s="68">
        <v>0</v>
      </c>
      <c r="D905" s="69">
        <f t="shared" si="14"/>
        <v>0</v>
      </c>
    </row>
    <row r="906" spans="1:4">
      <c r="A906" s="70" t="s">
        <v>98</v>
      </c>
      <c r="B906" s="68">
        <v>20</v>
      </c>
      <c r="C906" s="68">
        <v>0</v>
      </c>
      <c r="D906" s="69">
        <f t="shared" si="14"/>
        <v>0</v>
      </c>
    </row>
    <row r="907" spans="1:4">
      <c r="A907" s="70" t="s">
        <v>99</v>
      </c>
      <c r="B907" s="68">
        <v>0</v>
      </c>
      <c r="C907" s="68">
        <v>0</v>
      </c>
      <c r="D907" s="69" t="str">
        <f t="shared" si="14"/>
        <v/>
      </c>
    </row>
    <row r="908" spans="1:4">
      <c r="A908" s="70" t="s">
        <v>817</v>
      </c>
      <c r="B908" s="68">
        <v>0</v>
      </c>
      <c r="C908" s="68">
        <v>0</v>
      </c>
      <c r="D908" s="69" t="str">
        <f t="shared" si="14"/>
        <v/>
      </c>
    </row>
    <row r="909" spans="1:4">
      <c r="A909" s="70" t="s">
        <v>818</v>
      </c>
      <c r="B909" s="68">
        <v>0</v>
      </c>
      <c r="C909" s="68">
        <v>0</v>
      </c>
      <c r="D909" s="69" t="str">
        <f t="shared" si="14"/>
        <v/>
      </c>
    </row>
    <row r="910" spans="1:4">
      <c r="A910" s="70" t="s">
        <v>819</v>
      </c>
      <c r="B910" s="68">
        <v>0</v>
      </c>
      <c r="C910" s="68">
        <v>0</v>
      </c>
      <c r="D910" s="69" t="str">
        <f t="shared" si="14"/>
        <v/>
      </c>
    </row>
    <row r="911" spans="1:4">
      <c r="A911" s="70" t="s">
        <v>820</v>
      </c>
      <c r="B911" s="68">
        <v>0</v>
      </c>
      <c r="C911" s="68">
        <v>0</v>
      </c>
      <c r="D911" s="69" t="str">
        <f t="shared" si="14"/>
        <v/>
      </c>
    </row>
    <row r="912" spans="1:4">
      <c r="A912" s="70" t="s">
        <v>821</v>
      </c>
      <c r="B912" s="68">
        <v>0</v>
      </c>
      <c r="C912" s="68">
        <v>0</v>
      </c>
      <c r="D912" s="69" t="str">
        <f t="shared" si="14"/>
        <v/>
      </c>
    </row>
    <row r="913" spans="1:4">
      <c r="A913" s="70" t="s">
        <v>822</v>
      </c>
      <c r="B913" s="68">
        <v>0</v>
      </c>
      <c r="C913" s="68">
        <v>0</v>
      </c>
      <c r="D913" s="69" t="str">
        <f t="shared" si="14"/>
        <v/>
      </c>
    </row>
    <row r="914" spans="1:4">
      <c r="A914" s="70" t="s">
        <v>823</v>
      </c>
      <c r="B914" s="68">
        <f>SUM(B915:B929)</f>
        <v>9486</v>
      </c>
      <c r="C914" s="68">
        <f>SUM(C915:C929)</f>
        <v>2399</v>
      </c>
      <c r="D914" s="69">
        <f t="shared" si="14"/>
        <v>25.2899009065992</v>
      </c>
    </row>
    <row r="915" spans="1:4">
      <c r="A915" s="70" t="s">
        <v>110</v>
      </c>
      <c r="B915" s="68">
        <v>286</v>
      </c>
      <c r="C915" s="68">
        <v>196</v>
      </c>
      <c r="D915" s="69">
        <f t="shared" si="14"/>
        <v>68.5314685314685</v>
      </c>
    </row>
    <row r="916" spans="1:4">
      <c r="A916" s="70" t="s">
        <v>98</v>
      </c>
      <c r="B916" s="68">
        <v>100</v>
      </c>
      <c r="C916" s="68">
        <v>0</v>
      </c>
      <c r="D916" s="69">
        <f t="shared" si="14"/>
        <v>0</v>
      </c>
    </row>
    <row r="917" spans="1:4">
      <c r="A917" s="70" t="s">
        <v>99</v>
      </c>
      <c r="B917" s="68">
        <v>0</v>
      </c>
      <c r="C917" s="68">
        <v>0</v>
      </c>
      <c r="D917" s="69" t="str">
        <f t="shared" si="14"/>
        <v/>
      </c>
    </row>
    <row r="918" spans="1:4">
      <c r="A918" s="70" t="s">
        <v>824</v>
      </c>
      <c r="B918" s="68">
        <v>0</v>
      </c>
      <c r="C918" s="68">
        <v>0</v>
      </c>
      <c r="D918" s="69" t="str">
        <f t="shared" si="14"/>
        <v/>
      </c>
    </row>
    <row r="919" spans="1:4">
      <c r="A919" s="70" t="s">
        <v>825</v>
      </c>
      <c r="B919" s="68">
        <v>0</v>
      </c>
      <c r="C919" s="68">
        <v>0</v>
      </c>
      <c r="D919" s="69" t="str">
        <f t="shared" si="14"/>
        <v/>
      </c>
    </row>
    <row r="920" spans="1:4">
      <c r="A920" s="70" t="s">
        <v>826</v>
      </c>
      <c r="B920" s="68">
        <v>0</v>
      </c>
      <c r="C920" s="68">
        <v>0</v>
      </c>
      <c r="D920" s="69" t="str">
        <f t="shared" si="14"/>
        <v/>
      </c>
    </row>
    <row r="921" spans="1:4">
      <c r="A921" s="70" t="s">
        <v>827</v>
      </c>
      <c r="B921" s="68">
        <v>4140</v>
      </c>
      <c r="C921" s="68">
        <v>0</v>
      </c>
      <c r="D921" s="69">
        <f t="shared" si="14"/>
        <v>0</v>
      </c>
    </row>
    <row r="922" spans="1:4">
      <c r="A922" s="70" t="s">
        <v>828</v>
      </c>
      <c r="B922" s="73">
        <v>4890</v>
      </c>
      <c r="C922" s="73">
        <v>3</v>
      </c>
      <c r="D922" s="69">
        <f t="shared" si="14"/>
        <v>0.0613496932515337</v>
      </c>
    </row>
    <row r="923" spans="1:4">
      <c r="A923" s="70" t="s">
        <v>829</v>
      </c>
      <c r="B923" s="68">
        <v>0</v>
      </c>
      <c r="C923" s="68">
        <v>0</v>
      </c>
      <c r="D923" s="69" t="str">
        <f t="shared" si="14"/>
        <v/>
      </c>
    </row>
    <row r="924" spans="1:4">
      <c r="A924" s="70" t="s">
        <v>830</v>
      </c>
      <c r="B924" s="68">
        <v>0</v>
      </c>
      <c r="C924" s="68">
        <v>0</v>
      </c>
      <c r="D924" s="69" t="str">
        <f t="shared" si="14"/>
        <v/>
      </c>
    </row>
    <row r="925" spans="1:4">
      <c r="A925" s="70" t="s">
        <v>831</v>
      </c>
      <c r="B925" s="68">
        <v>0</v>
      </c>
      <c r="C925" s="68">
        <v>0</v>
      </c>
      <c r="D925" s="69" t="str">
        <f t="shared" si="14"/>
        <v/>
      </c>
    </row>
    <row r="926" spans="1:4">
      <c r="A926" s="70" t="s">
        <v>832</v>
      </c>
      <c r="B926" s="68">
        <v>0</v>
      </c>
      <c r="C926" s="68">
        <v>0</v>
      </c>
      <c r="D926" s="69" t="str">
        <f t="shared" si="14"/>
        <v/>
      </c>
    </row>
    <row r="927" spans="1:4">
      <c r="A927" s="70" t="s">
        <v>833</v>
      </c>
      <c r="B927" s="68">
        <v>0</v>
      </c>
      <c r="C927" s="68">
        <v>0</v>
      </c>
      <c r="D927" s="69" t="str">
        <f t="shared" si="14"/>
        <v/>
      </c>
    </row>
    <row r="928" spans="1:4">
      <c r="A928" s="70" t="s">
        <v>834</v>
      </c>
      <c r="B928" s="68">
        <v>0</v>
      </c>
      <c r="C928" s="68">
        <v>0</v>
      </c>
      <c r="D928" s="69" t="str">
        <f t="shared" si="14"/>
        <v/>
      </c>
    </row>
    <row r="929" spans="1:4">
      <c r="A929" s="70" t="s">
        <v>835</v>
      </c>
      <c r="B929" s="68">
        <v>70</v>
      </c>
      <c r="C929" s="68">
        <v>2200</v>
      </c>
      <c r="D929" s="69">
        <f t="shared" si="14"/>
        <v>3142.85714285714</v>
      </c>
    </row>
    <row r="930" spans="1:4">
      <c r="A930" s="70" t="s">
        <v>836</v>
      </c>
      <c r="B930" s="68">
        <f>SUM(B931:B934)</f>
        <v>0</v>
      </c>
      <c r="C930" s="68">
        <f>SUM(C931:C934)</f>
        <v>0</v>
      </c>
      <c r="D930" s="69" t="str">
        <f t="shared" si="14"/>
        <v/>
      </c>
    </row>
    <row r="931" spans="1:4">
      <c r="A931" s="70" t="s">
        <v>110</v>
      </c>
      <c r="B931" s="68">
        <v>0</v>
      </c>
      <c r="C931" s="68">
        <v>0</v>
      </c>
      <c r="D931" s="69" t="str">
        <f t="shared" si="14"/>
        <v/>
      </c>
    </row>
    <row r="932" spans="1:4">
      <c r="A932" s="70" t="s">
        <v>98</v>
      </c>
      <c r="B932" s="68">
        <v>0</v>
      </c>
      <c r="C932" s="68">
        <v>0</v>
      </c>
      <c r="D932" s="69" t="str">
        <f t="shared" si="14"/>
        <v/>
      </c>
    </row>
    <row r="933" spans="1:4">
      <c r="A933" s="70" t="s">
        <v>99</v>
      </c>
      <c r="B933" s="68">
        <v>0</v>
      </c>
      <c r="C933" s="68">
        <v>0</v>
      </c>
      <c r="D933" s="69" t="str">
        <f t="shared" si="14"/>
        <v/>
      </c>
    </row>
    <row r="934" spans="1:4">
      <c r="A934" s="70" t="s">
        <v>837</v>
      </c>
      <c r="B934" s="68">
        <v>0</v>
      </c>
      <c r="C934" s="68">
        <v>0</v>
      </c>
      <c r="D934" s="69" t="str">
        <f t="shared" si="14"/>
        <v/>
      </c>
    </row>
    <row r="935" spans="1:4">
      <c r="A935" s="70" t="s">
        <v>838</v>
      </c>
      <c r="B935" s="68">
        <f>SUM(B936:B948)</f>
        <v>4398.753843</v>
      </c>
      <c r="C935" s="68">
        <f>SUM(C936:C948)</f>
        <v>2850</v>
      </c>
      <c r="D935" s="69">
        <f t="shared" si="14"/>
        <v>64.7910772396454</v>
      </c>
    </row>
    <row r="936" spans="1:4">
      <c r="A936" s="70" t="s">
        <v>110</v>
      </c>
      <c r="B936" s="68">
        <v>1550</v>
      </c>
      <c r="C936" s="68">
        <v>0</v>
      </c>
      <c r="D936" s="69">
        <f t="shared" si="14"/>
        <v>0</v>
      </c>
    </row>
    <row r="937" spans="1:4">
      <c r="A937" s="70" t="s">
        <v>98</v>
      </c>
      <c r="B937" s="68">
        <v>2745.467243</v>
      </c>
      <c r="C937" s="68">
        <v>2746</v>
      </c>
      <c r="D937" s="69">
        <f t="shared" si="14"/>
        <v>100.019404966545</v>
      </c>
    </row>
    <row r="938" spans="1:4">
      <c r="A938" s="70" t="s">
        <v>99</v>
      </c>
      <c r="B938" s="68">
        <v>0</v>
      </c>
      <c r="C938" s="68">
        <v>0</v>
      </c>
      <c r="D938" s="69" t="str">
        <f t="shared" si="14"/>
        <v/>
      </c>
    </row>
    <row r="939" spans="1:4">
      <c r="A939" s="70" t="s">
        <v>839</v>
      </c>
      <c r="B939" s="68">
        <v>0</v>
      </c>
      <c r="C939" s="68">
        <v>0</v>
      </c>
      <c r="D939" s="69" t="str">
        <f t="shared" si="14"/>
        <v/>
      </c>
    </row>
    <row r="940" spans="1:4">
      <c r="A940" s="70" t="s">
        <v>840</v>
      </c>
      <c r="B940" s="68">
        <v>0</v>
      </c>
      <c r="C940" s="68">
        <v>0</v>
      </c>
      <c r="D940" s="69" t="str">
        <f t="shared" si="14"/>
        <v/>
      </c>
    </row>
    <row r="941" spans="1:4">
      <c r="A941" s="70" t="s">
        <v>841</v>
      </c>
      <c r="B941" s="68">
        <v>0</v>
      </c>
      <c r="C941" s="68">
        <v>0</v>
      </c>
      <c r="D941" s="69" t="str">
        <f t="shared" si="14"/>
        <v/>
      </c>
    </row>
    <row r="942" spans="1:4">
      <c r="A942" s="70" t="s">
        <v>842</v>
      </c>
      <c r="B942" s="68">
        <v>0</v>
      </c>
      <c r="C942" s="68">
        <v>0</v>
      </c>
      <c r="D942" s="69" t="str">
        <f t="shared" si="14"/>
        <v/>
      </c>
    </row>
    <row r="943" spans="1:4">
      <c r="A943" s="70" t="s">
        <v>843</v>
      </c>
      <c r="B943" s="68">
        <v>0</v>
      </c>
      <c r="C943" s="68">
        <v>0</v>
      </c>
      <c r="D943" s="69" t="str">
        <f t="shared" si="14"/>
        <v/>
      </c>
    </row>
    <row r="944" spans="1:4">
      <c r="A944" s="70" t="s">
        <v>844</v>
      </c>
      <c r="B944" s="68">
        <v>0</v>
      </c>
      <c r="C944" s="68">
        <v>0</v>
      </c>
      <c r="D944" s="69" t="str">
        <f t="shared" si="14"/>
        <v/>
      </c>
    </row>
    <row r="945" spans="1:4">
      <c r="A945" s="70" t="s">
        <v>845</v>
      </c>
      <c r="B945" s="68">
        <v>0</v>
      </c>
      <c r="C945" s="68">
        <v>0</v>
      </c>
      <c r="D945" s="69" t="str">
        <f t="shared" si="14"/>
        <v/>
      </c>
    </row>
    <row r="946" spans="1:4">
      <c r="A946" s="70" t="s">
        <v>790</v>
      </c>
      <c r="B946" s="68">
        <v>0</v>
      </c>
      <c r="C946" s="68">
        <v>0</v>
      </c>
      <c r="D946" s="69" t="str">
        <f t="shared" si="14"/>
        <v/>
      </c>
    </row>
    <row r="947" spans="1:4">
      <c r="A947" s="70" t="s">
        <v>846</v>
      </c>
      <c r="B947" s="68">
        <v>0</v>
      </c>
      <c r="C947" s="68">
        <v>0</v>
      </c>
      <c r="D947" s="69" t="str">
        <f t="shared" si="14"/>
        <v/>
      </c>
    </row>
    <row r="948" spans="1:4">
      <c r="A948" s="70" t="s">
        <v>847</v>
      </c>
      <c r="B948" s="68">
        <v>103.2866</v>
      </c>
      <c r="C948" s="68">
        <v>104</v>
      </c>
      <c r="D948" s="69">
        <f t="shared" si="14"/>
        <v>100.69069947118</v>
      </c>
    </row>
    <row r="949" spans="1:4">
      <c r="A949" s="70" t="s">
        <v>848</v>
      </c>
      <c r="B949" s="68">
        <f>SUM(B950:B957)</f>
        <v>1543</v>
      </c>
      <c r="C949" s="68">
        <f>SUM(C950:C957)</f>
        <v>1546</v>
      </c>
      <c r="D949" s="69">
        <f t="shared" si="14"/>
        <v>100.194426441996</v>
      </c>
    </row>
    <row r="950" spans="1:4">
      <c r="A950" s="70" t="s">
        <v>110</v>
      </c>
      <c r="B950" s="68">
        <v>1157</v>
      </c>
      <c r="C950" s="68">
        <v>604</v>
      </c>
      <c r="D950" s="69">
        <f t="shared" si="14"/>
        <v>52.2039757994814</v>
      </c>
    </row>
    <row r="951" spans="1:4">
      <c r="A951" s="70" t="s">
        <v>98</v>
      </c>
      <c r="B951" s="68">
        <v>0</v>
      </c>
      <c r="C951" s="68">
        <v>0</v>
      </c>
      <c r="D951" s="69" t="str">
        <f t="shared" si="14"/>
        <v/>
      </c>
    </row>
    <row r="952" spans="1:4">
      <c r="A952" s="70" t="s">
        <v>99</v>
      </c>
      <c r="B952" s="68">
        <v>0</v>
      </c>
      <c r="C952" s="68">
        <v>0</v>
      </c>
      <c r="D952" s="69" t="str">
        <f t="shared" si="14"/>
        <v/>
      </c>
    </row>
    <row r="953" spans="1:4">
      <c r="A953" s="70" t="s">
        <v>849</v>
      </c>
      <c r="B953" s="68">
        <v>0</v>
      </c>
      <c r="C953" s="68">
        <v>0</v>
      </c>
      <c r="D953" s="69" t="str">
        <f t="shared" si="14"/>
        <v/>
      </c>
    </row>
    <row r="954" spans="1:4">
      <c r="A954" s="70" t="s">
        <v>850</v>
      </c>
      <c r="B954" s="68">
        <v>17</v>
      </c>
      <c r="C954" s="68">
        <v>17</v>
      </c>
      <c r="D954" s="69">
        <f t="shared" si="14"/>
        <v>100</v>
      </c>
    </row>
    <row r="955" spans="1:4">
      <c r="A955" s="70" t="s">
        <v>851</v>
      </c>
      <c r="B955" s="68">
        <v>0</v>
      </c>
      <c r="C955" s="68">
        <v>0</v>
      </c>
      <c r="D955" s="69" t="str">
        <f t="shared" si="14"/>
        <v/>
      </c>
    </row>
    <row r="956" spans="1:4">
      <c r="A956" s="70" t="s">
        <v>852</v>
      </c>
      <c r="B956" s="68">
        <v>0</v>
      </c>
      <c r="C956" s="68">
        <v>0</v>
      </c>
      <c r="D956" s="69" t="str">
        <f t="shared" si="14"/>
        <v/>
      </c>
    </row>
    <row r="957" spans="1:4">
      <c r="A957" s="70" t="s">
        <v>853</v>
      </c>
      <c r="B957" s="68">
        <v>369</v>
      </c>
      <c r="C957" s="68">
        <v>925</v>
      </c>
      <c r="D957" s="69">
        <f t="shared" si="14"/>
        <v>250.677506775068</v>
      </c>
    </row>
    <row r="958" spans="1:4">
      <c r="A958" s="70" t="s">
        <v>854</v>
      </c>
      <c r="B958" s="68">
        <f>SUM(B959:B964)</f>
        <v>939</v>
      </c>
      <c r="C958" s="68">
        <f>SUM(C959:C964)</f>
        <v>909</v>
      </c>
      <c r="D958" s="69">
        <f t="shared" si="14"/>
        <v>96.8051118210863</v>
      </c>
    </row>
    <row r="959" spans="1:4">
      <c r="A959" s="70" t="s">
        <v>110</v>
      </c>
      <c r="B959" s="68">
        <f>909-15</f>
        <v>894</v>
      </c>
      <c r="C959" s="68">
        <v>879</v>
      </c>
      <c r="D959" s="69">
        <f t="shared" si="14"/>
        <v>98.3221476510067</v>
      </c>
    </row>
    <row r="960" spans="1:4">
      <c r="A960" s="70" t="s">
        <v>98</v>
      </c>
      <c r="B960" s="68">
        <v>45</v>
      </c>
      <c r="C960" s="68">
        <v>0</v>
      </c>
      <c r="D960" s="69">
        <f t="shared" si="14"/>
        <v>0</v>
      </c>
    </row>
    <row r="961" spans="1:4">
      <c r="A961" s="70" t="s">
        <v>99</v>
      </c>
      <c r="B961" s="68">
        <v>0</v>
      </c>
      <c r="C961" s="68">
        <v>0</v>
      </c>
      <c r="D961" s="69" t="str">
        <f t="shared" si="14"/>
        <v/>
      </c>
    </row>
    <row r="962" spans="1:4">
      <c r="A962" s="70" t="s">
        <v>855</v>
      </c>
      <c r="B962" s="68">
        <v>0</v>
      </c>
      <c r="C962" s="68">
        <v>0</v>
      </c>
      <c r="D962" s="69" t="str">
        <f t="shared" si="14"/>
        <v/>
      </c>
    </row>
    <row r="963" spans="1:4">
      <c r="A963" s="70" t="s">
        <v>856</v>
      </c>
      <c r="B963" s="68">
        <v>0</v>
      </c>
      <c r="C963" s="68">
        <v>0</v>
      </c>
      <c r="D963" s="69" t="str">
        <f t="shared" si="14"/>
        <v/>
      </c>
    </row>
    <row r="964" spans="1:4">
      <c r="A964" s="70" t="s">
        <v>857</v>
      </c>
      <c r="B964" s="68">
        <v>0</v>
      </c>
      <c r="C964" s="68">
        <v>30</v>
      </c>
      <c r="D964" s="69" t="str">
        <f t="shared" ref="D964:D1027" si="15">IFERROR(C964/B964*100,"")</f>
        <v/>
      </c>
    </row>
    <row r="965" spans="1:4">
      <c r="A965" s="70" t="s">
        <v>858</v>
      </c>
      <c r="B965" s="68">
        <f>SUM(B966:B971)</f>
        <v>39042.145</v>
      </c>
      <c r="C965" s="68">
        <f>SUM(C966:C971)</f>
        <v>41081</v>
      </c>
      <c r="D965" s="69">
        <f t="shared" si="15"/>
        <v>105.222190020553</v>
      </c>
    </row>
    <row r="966" spans="1:4">
      <c r="A966" s="70" t="s">
        <v>110</v>
      </c>
      <c r="B966" s="68">
        <v>2035.716</v>
      </c>
      <c r="C966" s="68">
        <v>2036</v>
      </c>
      <c r="D966" s="69">
        <f t="shared" si="15"/>
        <v>100.013950865445</v>
      </c>
    </row>
    <row r="967" spans="1:4">
      <c r="A967" s="70" t="s">
        <v>98</v>
      </c>
      <c r="B967" s="68">
        <v>0</v>
      </c>
      <c r="C967" s="68">
        <v>0</v>
      </c>
      <c r="D967" s="69" t="str">
        <f t="shared" si="15"/>
        <v/>
      </c>
    </row>
    <row r="968" spans="1:4">
      <c r="A968" s="70" t="s">
        <v>99</v>
      </c>
      <c r="B968" s="68">
        <v>0</v>
      </c>
      <c r="C968" s="68">
        <v>0</v>
      </c>
      <c r="D968" s="69" t="str">
        <f t="shared" si="15"/>
        <v/>
      </c>
    </row>
    <row r="969" spans="1:4">
      <c r="A969" s="70" t="s">
        <v>859</v>
      </c>
      <c r="B969" s="68"/>
      <c r="C969" s="68">
        <v>0</v>
      </c>
      <c r="D969" s="69" t="str">
        <f t="shared" si="15"/>
        <v/>
      </c>
    </row>
    <row r="970" spans="1:4">
      <c r="A970" s="70" t="s">
        <v>860</v>
      </c>
      <c r="B970" s="68"/>
      <c r="C970" s="68">
        <v>0</v>
      </c>
      <c r="D970" s="69" t="str">
        <f t="shared" si="15"/>
        <v/>
      </c>
    </row>
    <row r="971" spans="1:4">
      <c r="A971" s="70" t="s">
        <v>861</v>
      </c>
      <c r="B971" s="68">
        <v>37006.429</v>
      </c>
      <c r="C971" s="68">
        <v>39045</v>
      </c>
      <c r="D971" s="69">
        <f t="shared" si="15"/>
        <v>105.508694178517</v>
      </c>
    </row>
    <row r="972" spans="1:4">
      <c r="A972" s="70" t="s">
        <v>862</v>
      </c>
      <c r="B972" s="68">
        <f>SUM(B973:B978)</f>
        <v>0</v>
      </c>
      <c r="C972" s="68">
        <f>SUM(C973:C978)</f>
        <v>5225</v>
      </c>
      <c r="D972" s="69" t="str">
        <f t="shared" si="15"/>
        <v/>
      </c>
    </row>
    <row r="973" spans="1:4">
      <c r="A973" s="70" t="s">
        <v>863</v>
      </c>
      <c r="B973" s="68">
        <v>0</v>
      </c>
      <c r="C973" s="68">
        <v>0</v>
      </c>
      <c r="D973" s="69" t="str">
        <f t="shared" si="15"/>
        <v/>
      </c>
    </row>
    <row r="974" spans="1:4">
      <c r="A974" s="70" t="s">
        <v>864</v>
      </c>
      <c r="B974" s="68">
        <v>0</v>
      </c>
      <c r="C974" s="68">
        <v>0</v>
      </c>
      <c r="D974" s="69" t="str">
        <f t="shared" si="15"/>
        <v/>
      </c>
    </row>
    <row r="975" spans="1:4">
      <c r="A975" s="70" t="s">
        <v>865</v>
      </c>
      <c r="B975" s="68">
        <v>0</v>
      </c>
      <c r="C975" s="68">
        <v>5188</v>
      </c>
      <c r="D975" s="69" t="str">
        <f t="shared" si="15"/>
        <v/>
      </c>
    </row>
    <row r="976" spans="1:4">
      <c r="A976" s="70" t="s">
        <v>866</v>
      </c>
      <c r="B976" s="68">
        <v>0</v>
      </c>
      <c r="C976" s="68">
        <v>0</v>
      </c>
      <c r="D976" s="69" t="str">
        <f t="shared" si="15"/>
        <v/>
      </c>
    </row>
    <row r="977" spans="1:4">
      <c r="A977" s="70" t="s">
        <v>867</v>
      </c>
      <c r="B977" s="68">
        <v>0</v>
      </c>
      <c r="C977" s="68">
        <v>0</v>
      </c>
      <c r="D977" s="69" t="str">
        <f t="shared" si="15"/>
        <v/>
      </c>
    </row>
    <row r="978" spans="1:4">
      <c r="A978" s="70" t="s">
        <v>868</v>
      </c>
      <c r="B978" s="68">
        <v>0</v>
      </c>
      <c r="C978" s="68">
        <v>37</v>
      </c>
      <c r="D978" s="69" t="str">
        <f t="shared" si="15"/>
        <v/>
      </c>
    </row>
    <row r="979" spans="1:4">
      <c r="A979" s="70" t="s">
        <v>869</v>
      </c>
      <c r="B979" s="68">
        <f>SUM(B980,B990,B997,B1003)</f>
        <v>13478.57416</v>
      </c>
      <c r="C979" s="68">
        <f>SUM(C980,C990,C997,C1003)</f>
        <v>13131</v>
      </c>
      <c r="D979" s="69">
        <f t="shared" si="15"/>
        <v>97.421283914203</v>
      </c>
    </row>
    <row r="980" spans="1:4">
      <c r="A980" s="70" t="s">
        <v>870</v>
      </c>
      <c r="B980" s="68">
        <f>SUM(B981:B989)</f>
        <v>5383.2123</v>
      </c>
      <c r="C980" s="68">
        <f>SUM(C981:C989)</f>
        <v>7535</v>
      </c>
      <c r="D980" s="69">
        <f t="shared" si="15"/>
        <v>139.972187238464</v>
      </c>
    </row>
    <row r="981" spans="1:4">
      <c r="A981" s="70" t="s">
        <v>110</v>
      </c>
      <c r="B981" s="68">
        <v>980</v>
      </c>
      <c r="C981" s="68">
        <v>317</v>
      </c>
      <c r="D981" s="69">
        <f t="shared" si="15"/>
        <v>32.3469387755102</v>
      </c>
    </row>
    <row r="982" spans="1:4">
      <c r="A982" s="70" t="s">
        <v>98</v>
      </c>
      <c r="B982" s="68">
        <v>182</v>
      </c>
      <c r="C982" s="68">
        <v>182</v>
      </c>
      <c r="D982" s="69">
        <f t="shared" si="15"/>
        <v>100</v>
      </c>
    </row>
    <row r="983" spans="1:4">
      <c r="A983" s="70" t="s">
        <v>99</v>
      </c>
      <c r="B983" s="68">
        <v>0</v>
      </c>
      <c r="C983" s="68">
        <v>0</v>
      </c>
      <c r="D983" s="69" t="str">
        <f t="shared" si="15"/>
        <v/>
      </c>
    </row>
    <row r="984" spans="1:4">
      <c r="A984" s="70" t="s">
        <v>871</v>
      </c>
      <c r="B984" s="68">
        <v>0</v>
      </c>
      <c r="C984" s="68">
        <v>0</v>
      </c>
      <c r="D984" s="69" t="str">
        <f t="shared" si="15"/>
        <v/>
      </c>
    </row>
    <row r="985" spans="1:4">
      <c r="A985" s="70" t="s">
        <v>872</v>
      </c>
      <c r="B985" s="68">
        <v>0</v>
      </c>
      <c r="C985" s="68">
        <v>0</v>
      </c>
      <c r="D985" s="69" t="str">
        <f t="shared" si="15"/>
        <v/>
      </c>
    </row>
    <row r="986" spans="1:4">
      <c r="A986" s="70" t="s">
        <v>873</v>
      </c>
      <c r="B986" s="68">
        <v>0</v>
      </c>
      <c r="C986" s="68">
        <v>0</v>
      </c>
      <c r="D986" s="69" t="str">
        <f t="shared" si="15"/>
        <v/>
      </c>
    </row>
    <row r="987" spans="1:4">
      <c r="A987" s="70" t="s">
        <v>874</v>
      </c>
      <c r="B987" s="68">
        <v>14.2123</v>
      </c>
      <c r="C987" s="68">
        <v>14</v>
      </c>
      <c r="D987" s="69">
        <f t="shared" si="15"/>
        <v>98.5062234824764</v>
      </c>
    </row>
    <row r="988" spans="1:4">
      <c r="A988" s="70" t="s">
        <v>107</v>
      </c>
      <c r="B988" s="68">
        <v>0</v>
      </c>
      <c r="C988" s="68">
        <v>0</v>
      </c>
      <c r="D988" s="69" t="str">
        <f t="shared" si="15"/>
        <v/>
      </c>
    </row>
    <row r="989" spans="1:4">
      <c r="A989" s="70" t="s">
        <v>875</v>
      </c>
      <c r="B989" s="68">
        <v>4207</v>
      </c>
      <c r="C989" s="68">
        <v>7022</v>
      </c>
      <c r="D989" s="69">
        <f t="shared" si="15"/>
        <v>166.912289042073</v>
      </c>
    </row>
    <row r="990" spans="1:4">
      <c r="A990" s="70" t="s">
        <v>876</v>
      </c>
      <c r="B990" s="68">
        <f>SUM(B991:B996)</f>
        <v>7370.36186</v>
      </c>
      <c r="C990" s="68">
        <f>SUM(C991:C996)</f>
        <v>4471</v>
      </c>
      <c r="D990" s="69">
        <f t="shared" si="15"/>
        <v>60.6618790898823</v>
      </c>
    </row>
    <row r="991" spans="1:4">
      <c r="A991" s="70" t="s">
        <v>110</v>
      </c>
      <c r="B991" s="68">
        <v>597.36186</v>
      </c>
      <c r="C991" s="68">
        <v>597</v>
      </c>
      <c r="D991" s="69">
        <f t="shared" si="15"/>
        <v>99.9394236518548</v>
      </c>
    </row>
    <row r="992" spans="1:4">
      <c r="A992" s="70" t="s">
        <v>98</v>
      </c>
      <c r="B992" s="68">
        <v>0</v>
      </c>
      <c r="C992" s="68">
        <v>0</v>
      </c>
      <c r="D992" s="69" t="str">
        <f t="shared" si="15"/>
        <v/>
      </c>
    </row>
    <row r="993" spans="1:4">
      <c r="A993" s="70" t="s">
        <v>99</v>
      </c>
      <c r="B993" s="68">
        <v>0</v>
      </c>
      <c r="C993" s="68">
        <v>0</v>
      </c>
      <c r="D993" s="69" t="str">
        <f t="shared" si="15"/>
        <v/>
      </c>
    </row>
    <row r="994" spans="1:4">
      <c r="A994" s="70" t="s">
        <v>877</v>
      </c>
      <c r="B994" s="68">
        <v>2300</v>
      </c>
      <c r="C994" s="68">
        <v>34</v>
      </c>
      <c r="D994" s="69">
        <f t="shared" si="15"/>
        <v>1.47826086956522</v>
      </c>
    </row>
    <row r="995" spans="1:4">
      <c r="A995" s="70" t="s">
        <v>878</v>
      </c>
      <c r="B995" s="68">
        <v>0</v>
      </c>
      <c r="C995" s="68">
        <v>0</v>
      </c>
      <c r="D995" s="69" t="str">
        <f t="shared" si="15"/>
        <v/>
      </c>
    </row>
    <row r="996" spans="1:4">
      <c r="A996" s="70" t="s">
        <v>879</v>
      </c>
      <c r="B996" s="68">
        <v>4473</v>
      </c>
      <c r="C996" s="68">
        <v>3840</v>
      </c>
      <c r="D996" s="69">
        <f t="shared" si="15"/>
        <v>85.8484238765929</v>
      </c>
    </row>
    <row r="997" spans="1:4">
      <c r="A997" s="70" t="s">
        <v>880</v>
      </c>
      <c r="B997" s="68">
        <f>SUM(B998:B1002)</f>
        <v>725</v>
      </c>
      <c r="C997" s="68">
        <f>SUM(C998:C1002)</f>
        <v>725</v>
      </c>
      <c r="D997" s="69">
        <f t="shared" si="15"/>
        <v>100</v>
      </c>
    </row>
    <row r="998" spans="1:4">
      <c r="A998" s="70" t="s">
        <v>110</v>
      </c>
      <c r="B998" s="68">
        <v>0</v>
      </c>
      <c r="C998" s="68">
        <v>0</v>
      </c>
      <c r="D998" s="69" t="str">
        <f t="shared" si="15"/>
        <v/>
      </c>
    </row>
    <row r="999" spans="1:4">
      <c r="A999" s="70" t="s">
        <v>98</v>
      </c>
      <c r="B999" s="68">
        <v>0</v>
      </c>
      <c r="C999" s="68">
        <v>0</v>
      </c>
      <c r="D999" s="69" t="str">
        <f t="shared" si="15"/>
        <v/>
      </c>
    </row>
    <row r="1000" spans="1:4">
      <c r="A1000" s="70" t="s">
        <v>99</v>
      </c>
      <c r="B1000" s="68">
        <v>0</v>
      </c>
      <c r="C1000" s="68">
        <v>0</v>
      </c>
      <c r="D1000" s="69" t="str">
        <f t="shared" si="15"/>
        <v/>
      </c>
    </row>
    <row r="1001" spans="1:4">
      <c r="A1001" s="70" t="s">
        <v>881</v>
      </c>
      <c r="B1001" s="68">
        <v>0</v>
      </c>
      <c r="C1001" s="68">
        <v>0</v>
      </c>
      <c r="D1001" s="69" t="str">
        <f t="shared" si="15"/>
        <v/>
      </c>
    </row>
    <row r="1002" spans="1:4">
      <c r="A1002" s="70" t="s">
        <v>882</v>
      </c>
      <c r="B1002" s="68">
        <v>725</v>
      </c>
      <c r="C1002" s="68">
        <v>725</v>
      </c>
      <c r="D1002" s="69">
        <f t="shared" si="15"/>
        <v>100</v>
      </c>
    </row>
    <row r="1003" spans="1:4">
      <c r="A1003" s="70" t="s">
        <v>883</v>
      </c>
      <c r="B1003" s="68">
        <f>SUM(B1004:B1005)</f>
        <v>0</v>
      </c>
      <c r="C1003" s="68">
        <f>SUM(C1004:C1005)</f>
        <v>400</v>
      </c>
      <c r="D1003" s="69" t="str">
        <f t="shared" si="15"/>
        <v/>
      </c>
    </row>
    <row r="1004" spans="1:4">
      <c r="A1004" s="70" t="s">
        <v>884</v>
      </c>
      <c r="B1004" s="68">
        <v>0</v>
      </c>
      <c r="C1004" s="68">
        <v>0</v>
      </c>
      <c r="D1004" s="69" t="str">
        <f t="shared" si="15"/>
        <v/>
      </c>
    </row>
    <row r="1005" spans="1:4">
      <c r="A1005" s="70" t="s">
        <v>885</v>
      </c>
      <c r="B1005" s="68">
        <v>0</v>
      </c>
      <c r="C1005" s="68">
        <v>400</v>
      </c>
      <c r="D1005" s="69" t="str">
        <f t="shared" si="15"/>
        <v/>
      </c>
    </row>
    <row r="1006" spans="1:4">
      <c r="A1006" s="70" t="s">
        <v>886</v>
      </c>
      <c r="B1006" s="68">
        <f>SUM(B1007,B1014,B1024,B1030,B1035)</f>
        <v>2944.95</v>
      </c>
      <c r="C1006" s="68">
        <f>SUM(C1007,C1014,C1024,C1030,C1035)</f>
        <v>2946</v>
      </c>
      <c r="D1006" s="69">
        <f t="shared" si="15"/>
        <v>100.03565425559</v>
      </c>
    </row>
    <row r="1007" spans="1:4">
      <c r="A1007" s="70" t="s">
        <v>887</v>
      </c>
      <c r="B1007" s="68">
        <v>70</v>
      </c>
      <c r="C1007" s="68">
        <v>48</v>
      </c>
      <c r="D1007" s="69">
        <f t="shared" si="15"/>
        <v>68.5714285714286</v>
      </c>
    </row>
    <row r="1008" spans="1:4">
      <c r="A1008" s="70" t="s">
        <v>110</v>
      </c>
      <c r="B1008" s="68">
        <v>0</v>
      </c>
      <c r="C1008" s="68">
        <v>0</v>
      </c>
      <c r="D1008" s="69" t="str">
        <f t="shared" si="15"/>
        <v/>
      </c>
    </row>
    <row r="1009" spans="1:4">
      <c r="A1009" s="70" t="s">
        <v>98</v>
      </c>
      <c r="B1009" s="68">
        <v>0</v>
      </c>
      <c r="C1009" s="68">
        <v>0</v>
      </c>
      <c r="D1009" s="69" t="str">
        <f t="shared" si="15"/>
        <v/>
      </c>
    </row>
    <row r="1010" spans="1:4">
      <c r="A1010" s="70" t="s">
        <v>99</v>
      </c>
      <c r="B1010" s="68">
        <v>0</v>
      </c>
      <c r="C1010" s="68">
        <v>0</v>
      </c>
      <c r="D1010" s="69" t="str">
        <f t="shared" si="15"/>
        <v/>
      </c>
    </row>
    <row r="1011" spans="1:4">
      <c r="A1011" s="70" t="s">
        <v>888</v>
      </c>
      <c r="B1011" s="68">
        <v>0</v>
      </c>
      <c r="C1011" s="68">
        <v>0</v>
      </c>
      <c r="D1011" s="69" t="str">
        <f t="shared" si="15"/>
        <v/>
      </c>
    </row>
    <row r="1012" spans="1:4">
      <c r="A1012" s="70" t="s">
        <v>107</v>
      </c>
      <c r="B1012" s="68">
        <v>0</v>
      </c>
      <c r="C1012" s="68">
        <v>0</v>
      </c>
      <c r="D1012" s="69" t="str">
        <f t="shared" si="15"/>
        <v/>
      </c>
    </row>
    <row r="1013" spans="1:4">
      <c r="A1013" s="70" t="s">
        <v>889</v>
      </c>
      <c r="B1013" s="68">
        <v>70</v>
      </c>
      <c r="C1013" s="68">
        <v>48</v>
      </c>
      <c r="D1013" s="69">
        <f t="shared" si="15"/>
        <v>68.5714285714286</v>
      </c>
    </row>
    <row r="1014" spans="1:4">
      <c r="A1014" s="70" t="s">
        <v>890</v>
      </c>
      <c r="B1014" s="68">
        <f>SUM(B1015:B1023)</f>
        <v>80</v>
      </c>
      <c r="C1014" s="68">
        <f>SUM(C1015:C1023)</f>
        <v>2</v>
      </c>
      <c r="D1014" s="69">
        <f t="shared" si="15"/>
        <v>2.5</v>
      </c>
    </row>
    <row r="1015" spans="1:4">
      <c r="A1015" s="70" t="s">
        <v>891</v>
      </c>
      <c r="B1015" s="68">
        <v>0</v>
      </c>
      <c r="C1015" s="68">
        <v>0</v>
      </c>
      <c r="D1015" s="69" t="str">
        <f t="shared" si="15"/>
        <v/>
      </c>
    </row>
    <row r="1016" spans="1:4">
      <c r="A1016" s="70" t="s">
        <v>892</v>
      </c>
      <c r="B1016" s="68">
        <v>0</v>
      </c>
      <c r="C1016" s="68">
        <v>0</v>
      </c>
      <c r="D1016" s="69" t="str">
        <f t="shared" si="15"/>
        <v/>
      </c>
    </row>
    <row r="1017" spans="1:4">
      <c r="A1017" s="70" t="s">
        <v>893</v>
      </c>
      <c r="B1017" s="68">
        <v>0</v>
      </c>
      <c r="C1017" s="68">
        <v>0</v>
      </c>
      <c r="D1017" s="69" t="str">
        <f t="shared" si="15"/>
        <v/>
      </c>
    </row>
    <row r="1018" spans="1:4">
      <c r="A1018" s="70" t="s">
        <v>894</v>
      </c>
      <c r="B1018" s="68">
        <v>0</v>
      </c>
      <c r="C1018" s="68">
        <v>0</v>
      </c>
      <c r="D1018" s="69" t="str">
        <f t="shared" si="15"/>
        <v/>
      </c>
    </row>
    <row r="1019" spans="1:4">
      <c r="A1019" s="70" t="s">
        <v>895</v>
      </c>
      <c r="B1019" s="68">
        <v>0</v>
      </c>
      <c r="C1019" s="68">
        <v>2</v>
      </c>
      <c r="D1019" s="69" t="str">
        <f t="shared" si="15"/>
        <v/>
      </c>
    </row>
    <row r="1020" spans="1:4">
      <c r="A1020" s="70" t="s">
        <v>896</v>
      </c>
      <c r="B1020" s="68">
        <v>0</v>
      </c>
      <c r="C1020" s="68">
        <v>0</v>
      </c>
      <c r="D1020" s="69" t="str">
        <f t="shared" si="15"/>
        <v/>
      </c>
    </row>
    <row r="1021" spans="1:4">
      <c r="A1021" s="70" t="s">
        <v>897</v>
      </c>
      <c r="B1021" s="68">
        <v>0</v>
      </c>
      <c r="C1021" s="68">
        <v>0</v>
      </c>
      <c r="D1021" s="69" t="str">
        <f t="shared" si="15"/>
        <v/>
      </c>
    </row>
    <row r="1022" spans="1:4">
      <c r="A1022" s="70" t="s">
        <v>898</v>
      </c>
      <c r="B1022" s="68">
        <v>0</v>
      </c>
      <c r="C1022" s="68">
        <v>0</v>
      </c>
      <c r="D1022" s="69" t="str">
        <f t="shared" si="15"/>
        <v/>
      </c>
    </row>
    <row r="1023" spans="1:4">
      <c r="A1023" s="70" t="s">
        <v>899</v>
      </c>
      <c r="B1023" s="68">
        <v>80</v>
      </c>
      <c r="C1023" s="68">
        <v>0</v>
      </c>
      <c r="D1023" s="69">
        <f t="shared" si="15"/>
        <v>0</v>
      </c>
    </row>
    <row r="1024" spans="1:4">
      <c r="A1024" s="70" t="s">
        <v>900</v>
      </c>
      <c r="B1024" s="68">
        <f>SUM(B1025:B1029)</f>
        <v>2730.95</v>
      </c>
      <c r="C1024" s="68">
        <f>SUM(C1025:C1029)</f>
        <v>229</v>
      </c>
      <c r="D1024" s="69">
        <f t="shared" si="15"/>
        <v>8.38536040571962</v>
      </c>
    </row>
    <row r="1025" spans="1:4">
      <c r="A1025" s="70" t="s">
        <v>901</v>
      </c>
      <c r="B1025" s="68">
        <v>0</v>
      </c>
      <c r="C1025" s="68">
        <v>0</v>
      </c>
      <c r="D1025" s="69" t="str">
        <f t="shared" si="15"/>
        <v/>
      </c>
    </row>
    <row r="1026" spans="1:4">
      <c r="A1026" s="70" t="s">
        <v>902</v>
      </c>
      <c r="B1026" s="68">
        <v>0</v>
      </c>
      <c r="C1026" s="68">
        <v>0</v>
      </c>
      <c r="D1026" s="69" t="str">
        <f t="shared" si="15"/>
        <v/>
      </c>
    </row>
    <row r="1027" spans="1:4">
      <c r="A1027" s="70" t="s">
        <v>903</v>
      </c>
      <c r="B1027" s="68">
        <v>0</v>
      </c>
      <c r="C1027" s="68">
        <v>0</v>
      </c>
      <c r="D1027" s="69" t="str">
        <f t="shared" si="15"/>
        <v/>
      </c>
    </row>
    <row r="1028" spans="1:4">
      <c r="A1028" s="70" t="s">
        <v>904</v>
      </c>
      <c r="B1028" s="68">
        <v>0</v>
      </c>
      <c r="C1028" s="68">
        <v>0</v>
      </c>
      <c r="D1028" s="69" t="str">
        <f t="shared" ref="D1028:D1091" si="16">IFERROR(C1028/B1028*100,"")</f>
        <v/>
      </c>
    </row>
    <row r="1029" spans="1:4">
      <c r="A1029" s="70" t="s">
        <v>905</v>
      </c>
      <c r="B1029" s="68">
        <v>2730.95</v>
      </c>
      <c r="C1029" s="68">
        <v>229</v>
      </c>
      <c r="D1029" s="69">
        <f t="shared" si="16"/>
        <v>8.38536040571962</v>
      </c>
    </row>
    <row r="1030" spans="1:4">
      <c r="A1030" s="70" t="s">
        <v>906</v>
      </c>
      <c r="B1030" s="68">
        <f>SUM(B1031:B1034)</f>
        <v>0</v>
      </c>
      <c r="C1030" s="68">
        <f>SUM(C1031:C1034)</f>
        <v>0</v>
      </c>
      <c r="D1030" s="69" t="str">
        <f t="shared" si="16"/>
        <v/>
      </c>
    </row>
    <row r="1031" spans="1:4">
      <c r="A1031" s="70" t="s">
        <v>907</v>
      </c>
      <c r="B1031" s="68">
        <v>0</v>
      </c>
      <c r="C1031" s="68">
        <v>0</v>
      </c>
      <c r="D1031" s="69" t="str">
        <f t="shared" si="16"/>
        <v/>
      </c>
    </row>
    <row r="1032" spans="1:4">
      <c r="A1032" s="70" t="s">
        <v>908</v>
      </c>
      <c r="B1032" s="68">
        <v>0</v>
      </c>
      <c r="C1032" s="68"/>
      <c r="D1032" s="69" t="str">
        <f t="shared" si="16"/>
        <v/>
      </c>
    </row>
    <row r="1033" spans="1:4">
      <c r="A1033" s="70" t="s">
        <v>909</v>
      </c>
      <c r="B1033" s="68">
        <v>0</v>
      </c>
      <c r="C1033" s="68"/>
      <c r="D1033" s="69" t="str">
        <f t="shared" si="16"/>
        <v/>
      </c>
    </row>
    <row r="1034" spans="1:4">
      <c r="A1034" s="70" t="s">
        <v>910</v>
      </c>
      <c r="B1034" s="68">
        <v>0</v>
      </c>
      <c r="C1034" s="68">
        <v>0</v>
      </c>
      <c r="D1034" s="69" t="str">
        <f t="shared" si="16"/>
        <v/>
      </c>
    </row>
    <row r="1035" spans="1:4">
      <c r="A1035" s="76" t="s">
        <v>1094</v>
      </c>
      <c r="B1035" s="68">
        <f>SUM(B1036)</f>
        <v>64</v>
      </c>
      <c r="C1035" s="68">
        <f>SUM(C1036)</f>
        <v>2667</v>
      </c>
      <c r="D1035" s="69">
        <f t="shared" si="16"/>
        <v>4167.1875</v>
      </c>
    </row>
    <row r="1036" spans="1:4">
      <c r="A1036" s="76" t="s">
        <v>1095</v>
      </c>
      <c r="B1036" s="68">
        <v>64</v>
      </c>
      <c r="C1036" s="68">
        <v>2667</v>
      </c>
      <c r="D1036" s="69">
        <f t="shared" si="16"/>
        <v>4167.1875</v>
      </c>
    </row>
    <row r="1037" spans="1:4">
      <c r="A1037" s="70" t="s">
        <v>913</v>
      </c>
      <c r="B1037" s="68">
        <f>SUM(B1038:B1046)</f>
        <v>2202.8</v>
      </c>
      <c r="C1037" s="68">
        <f>SUM(C1038:C1046)</f>
        <v>2103</v>
      </c>
      <c r="D1037" s="69">
        <f t="shared" si="16"/>
        <v>95.4694025785364</v>
      </c>
    </row>
    <row r="1038" spans="1:4">
      <c r="A1038" s="70" t="s">
        <v>914</v>
      </c>
      <c r="B1038" s="68">
        <v>2202.8</v>
      </c>
      <c r="C1038" s="68">
        <v>2103</v>
      </c>
      <c r="D1038" s="69">
        <f t="shared" si="16"/>
        <v>95.4694025785364</v>
      </c>
    </row>
    <row r="1039" spans="1:4">
      <c r="A1039" s="70" t="s">
        <v>915</v>
      </c>
      <c r="B1039" s="68">
        <v>0</v>
      </c>
      <c r="C1039" s="68">
        <v>0</v>
      </c>
      <c r="D1039" s="69" t="str">
        <f t="shared" si="16"/>
        <v/>
      </c>
    </row>
    <row r="1040" spans="1:4">
      <c r="A1040" s="70" t="s">
        <v>916</v>
      </c>
      <c r="B1040" s="68">
        <v>0</v>
      </c>
      <c r="C1040" s="68">
        <v>0</v>
      </c>
      <c r="D1040" s="69" t="str">
        <f t="shared" si="16"/>
        <v/>
      </c>
    </row>
    <row r="1041" spans="1:4">
      <c r="A1041" s="70" t="s">
        <v>917</v>
      </c>
      <c r="B1041" s="68">
        <v>0</v>
      </c>
      <c r="C1041" s="68">
        <v>0</v>
      </c>
      <c r="D1041" s="69" t="str">
        <f t="shared" si="16"/>
        <v/>
      </c>
    </row>
    <row r="1042" spans="1:4">
      <c r="A1042" s="70" t="s">
        <v>918</v>
      </c>
      <c r="B1042" s="68">
        <v>0</v>
      </c>
      <c r="C1042" s="68">
        <v>0</v>
      </c>
      <c r="D1042" s="69" t="str">
        <f t="shared" si="16"/>
        <v/>
      </c>
    </row>
    <row r="1043" spans="1:4">
      <c r="A1043" s="70" t="s">
        <v>642</v>
      </c>
      <c r="B1043" s="68">
        <v>0</v>
      </c>
      <c r="C1043" s="68">
        <v>0</v>
      </c>
      <c r="D1043" s="69" t="str">
        <f t="shared" si="16"/>
        <v/>
      </c>
    </row>
    <row r="1044" spans="1:4">
      <c r="A1044" s="70" t="s">
        <v>919</v>
      </c>
      <c r="B1044" s="68">
        <v>0</v>
      </c>
      <c r="C1044" s="68">
        <v>0</v>
      </c>
      <c r="D1044" s="69" t="str">
        <f t="shared" si="16"/>
        <v/>
      </c>
    </row>
    <row r="1045" spans="1:4">
      <c r="A1045" s="70" t="s">
        <v>920</v>
      </c>
      <c r="B1045" s="68">
        <v>0</v>
      </c>
      <c r="C1045" s="68">
        <v>0</v>
      </c>
      <c r="D1045" s="69" t="str">
        <f t="shared" si="16"/>
        <v/>
      </c>
    </row>
    <row r="1046" spans="1:4">
      <c r="A1046" s="70" t="s">
        <v>921</v>
      </c>
      <c r="B1046" s="68">
        <v>0</v>
      </c>
      <c r="C1046" s="68">
        <v>0</v>
      </c>
      <c r="D1046" s="69" t="str">
        <f t="shared" si="16"/>
        <v/>
      </c>
    </row>
    <row r="1047" spans="1:4">
      <c r="A1047" s="70" t="s">
        <v>922</v>
      </c>
      <c r="B1047" s="68">
        <f>SUM(B1048,B1069,B1090,B1099,B1112,B1127)</f>
        <v>9661.526632</v>
      </c>
      <c r="C1047" s="68">
        <f>SUM(C1048,C1069,C1090,C1099,C1112,C1127)</f>
        <v>9725</v>
      </c>
      <c r="D1047" s="69">
        <f t="shared" si="16"/>
        <v>100.65697037764</v>
      </c>
    </row>
    <row r="1048" spans="1:4">
      <c r="A1048" s="70" t="s">
        <v>923</v>
      </c>
      <c r="B1048" s="68">
        <f>SUM(B1049:B1068)</f>
        <v>8609.526632</v>
      </c>
      <c r="C1048" s="68">
        <f>SUM(C1049:C1068)</f>
        <v>8690</v>
      </c>
      <c r="D1048" s="69">
        <f t="shared" si="16"/>
        <v>100.934701423664</v>
      </c>
    </row>
    <row r="1049" spans="1:4">
      <c r="A1049" s="70" t="s">
        <v>110</v>
      </c>
      <c r="B1049" s="68">
        <v>1360.66424</v>
      </c>
      <c r="C1049" s="68">
        <v>1389</v>
      </c>
      <c r="D1049" s="69">
        <f t="shared" si="16"/>
        <v>102.082494649819</v>
      </c>
    </row>
    <row r="1050" spans="1:4">
      <c r="A1050" s="70" t="s">
        <v>98</v>
      </c>
      <c r="B1050" s="68">
        <v>380</v>
      </c>
      <c r="C1050" s="68">
        <v>126</v>
      </c>
      <c r="D1050" s="69">
        <f t="shared" si="16"/>
        <v>33.1578947368421</v>
      </c>
    </row>
    <row r="1051" spans="1:4">
      <c r="A1051" s="70" t="s">
        <v>99</v>
      </c>
      <c r="B1051" s="68">
        <v>96.45266</v>
      </c>
      <c r="C1051" s="68">
        <v>96</v>
      </c>
      <c r="D1051" s="69">
        <f t="shared" si="16"/>
        <v>99.5306920514167</v>
      </c>
    </row>
    <row r="1052" spans="1:4">
      <c r="A1052" s="70" t="s">
        <v>924</v>
      </c>
      <c r="B1052" s="68">
        <v>71</v>
      </c>
      <c r="C1052" s="68">
        <v>30</v>
      </c>
      <c r="D1052" s="69">
        <f t="shared" si="16"/>
        <v>42.2535211267606</v>
      </c>
    </row>
    <row r="1053" spans="1:4">
      <c r="A1053" s="70" t="s">
        <v>925</v>
      </c>
      <c r="B1053" s="68">
        <v>36</v>
      </c>
      <c r="C1053" s="68">
        <v>36</v>
      </c>
      <c r="D1053" s="69">
        <f t="shared" si="16"/>
        <v>100</v>
      </c>
    </row>
    <row r="1054" spans="1:4">
      <c r="A1054" s="70" t="s">
        <v>926</v>
      </c>
      <c r="B1054" s="68">
        <v>1452</v>
      </c>
      <c r="C1054" s="68">
        <v>1475</v>
      </c>
      <c r="D1054" s="69">
        <f t="shared" si="16"/>
        <v>101.584022038567</v>
      </c>
    </row>
    <row r="1055" spans="1:4">
      <c r="A1055" s="70" t="s">
        <v>927</v>
      </c>
      <c r="B1055" s="68">
        <v>291.060996</v>
      </c>
      <c r="C1055" s="68">
        <v>291</v>
      </c>
      <c r="D1055" s="69">
        <f t="shared" si="16"/>
        <v>99.9790435678987</v>
      </c>
    </row>
    <row r="1056" spans="1:4">
      <c r="A1056" s="70" t="s">
        <v>928</v>
      </c>
      <c r="B1056" s="68">
        <v>0</v>
      </c>
      <c r="C1056" s="68">
        <v>0</v>
      </c>
      <c r="D1056" s="69" t="str">
        <f t="shared" si="16"/>
        <v/>
      </c>
    </row>
    <row r="1057" spans="1:4">
      <c r="A1057" s="70" t="s">
        <v>929</v>
      </c>
      <c r="B1057" s="68">
        <v>0</v>
      </c>
      <c r="C1057" s="68">
        <v>0</v>
      </c>
      <c r="D1057" s="69" t="str">
        <f t="shared" si="16"/>
        <v/>
      </c>
    </row>
    <row r="1058" spans="1:4">
      <c r="A1058" s="70" t="s">
        <v>930</v>
      </c>
      <c r="B1058" s="68">
        <v>1838.1919</v>
      </c>
      <c r="C1058" s="68">
        <v>1838</v>
      </c>
      <c r="D1058" s="69">
        <f t="shared" si="16"/>
        <v>99.9895603935585</v>
      </c>
    </row>
    <row r="1059" spans="1:4">
      <c r="A1059" s="70" t="s">
        <v>931</v>
      </c>
      <c r="B1059" s="68">
        <v>500</v>
      </c>
      <c r="C1059" s="68">
        <v>91</v>
      </c>
      <c r="D1059" s="69">
        <f t="shared" si="16"/>
        <v>18.2</v>
      </c>
    </row>
    <row r="1060" spans="1:4">
      <c r="A1060" s="70" t="s">
        <v>932</v>
      </c>
      <c r="B1060" s="68">
        <v>167.156836</v>
      </c>
      <c r="C1060" s="68">
        <v>167</v>
      </c>
      <c r="D1060" s="69">
        <f t="shared" si="16"/>
        <v>99.9061743427592</v>
      </c>
    </row>
    <row r="1061" spans="1:4">
      <c r="A1061" s="70" t="s">
        <v>933</v>
      </c>
      <c r="B1061" s="68">
        <v>240</v>
      </c>
      <c r="C1061" s="68">
        <v>0</v>
      </c>
      <c r="D1061" s="69">
        <f t="shared" si="16"/>
        <v>0</v>
      </c>
    </row>
    <row r="1062" spans="1:4">
      <c r="A1062" s="70" t="s">
        <v>934</v>
      </c>
      <c r="B1062" s="68">
        <v>0</v>
      </c>
      <c r="C1062" s="68">
        <v>240</v>
      </c>
      <c r="D1062" s="69" t="str">
        <f t="shared" si="16"/>
        <v/>
      </c>
    </row>
    <row r="1063" spans="1:4">
      <c r="A1063" s="70" t="s">
        <v>935</v>
      </c>
      <c r="B1063" s="68">
        <v>0</v>
      </c>
      <c r="C1063" s="68">
        <v>0</v>
      </c>
      <c r="D1063" s="69" t="str">
        <f t="shared" si="16"/>
        <v/>
      </c>
    </row>
    <row r="1064" spans="1:4">
      <c r="A1064" s="70" t="s">
        <v>936</v>
      </c>
      <c r="B1064" s="68">
        <v>0</v>
      </c>
      <c r="C1064" s="68">
        <v>0</v>
      </c>
      <c r="D1064" s="69" t="str">
        <f t="shared" si="16"/>
        <v/>
      </c>
    </row>
    <row r="1065" spans="1:4">
      <c r="A1065" s="70" t="s">
        <v>937</v>
      </c>
      <c r="B1065" s="68">
        <v>0</v>
      </c>
      <c r="C1065" s="68">
        <v>0</v>
      </c>
      <c r="D1065" s="69" t="str">
        <f t="shared" si="16"/>
        <v/>
      </c>
    </row>
    <row r="1066" spans="1:4">
      <c r="A1066" s="70" t="s">
        <v>938</v>
      </c>
      <c r="B1066" s="68">
        <v>0</v>
      </c>
      <c r="C1066" s="68"/>
      <c r="D1066" s="69" t="str">
        <f t="shared" si="16"/>
        <v/>
      </c>
    </row>
    <row r="1067" spans="1:4">
      <c r="A1067" s="70" t="s">
        <v>107</v>
      </c>
      <c r="B1067" s="68">
        <v>718</v>
      </c>
      <c r="C1067" s="68">
        <v>499</v>
      </c>
      <c r="D1067" s="69">
        <f t="shared" si="16"/>
        <v>69.4986072423398</v>
      </c>
    </row>
    <row r="1068" spans="1:4">
      <c r="A1068" s="70" t="s">
        <v>939</v>
      </c>
      <c r="B1068" s="68">
        <v>1459</v>
      </c>
      <c r="C1068" s="68">
        <v>2412</v>
      </c>
      <c r="D1068" s="69">
        <f t="shared" si="16"/>
        <v>165.318711446196</v>
      </c>
    </row>
    <row r="1069" spans="1:4">
      <c r="A1069" s="70" t="s">
        <v>940</v>
      </c>
      <c r="B1069" s="68">
        <f>SUM(B1070:B1089)</f>
        <v>0</v>
      </c>
      <c r="C1069" s="68">
        <f>SUM(C1070:C1089)</f>
        <v>0</v>
      </c>
      <c r="D1069" s="69" t="str">
        <f t="shared" si="16"/>
        <v/>
      </c>
    </row>
    <row r="1070" spans="1:4">
      <c r="A1070" s="70" t="s">
        <v>110</v>
      </c>
      <c r="B1070" s="68">
        <v>0</v>
      </c>
      <c r="C1070" s="68">
        <v>0</v>
      </c>
      <c r="D1070" s="69" t="str">
        <f t="shared" si="16"/>
        <v/>
      </c>
    </row>
    <row r="1071" spans="1:4">
      <c r="A1071" s="70" t="s">
        <v>98</v>
      </c>
      <c r="B1071" s="68">
        <v>0</v>
      </c>
      <c r="C1071" s="68">
        <v>0</v>
      </c>
      <c r="D1071" s="69" t="str">
        <f t="shared" si="16"/>
        <v/>
      </c>
    </row>
    <row r="1072" spans="1:4">
      <c r="A1072" s="70" t="s">
        <v>99</v>
      </c>
      <c r="B1072" s="68">
        <v>0</v>
      </c>
      <c r="C1072" s="68">
        <v>0</v>
      </c>
      <c r="D1072" s="69" t="str">
        <f t="shared" si="16"/>
        <v/>
      </c>
    </row>
    <row r="1073" spans="1:4">
      <c r="A1073" s="70" t="s">
        <v>941</v>
      </c>
      <c r="B1073" s="68">
        <v>0</v>
      </c>
      <c r="C1073" s="68">
        <v>0</v>
      </c>
      <c r="D1073" s="69" t="str">
        <f t="shared" si="16"/>
        <v/>
      </c>
    </row>
    <row r="1074" spans="1:4">
      <c r="A1074" s="70" t="s">
        <v>942</v>
      </c>
      <c r="B1074" s="68">
        <v>0</v>
      </c>
      <c r="C1074" s="68">
        <v>0</v>
      </c>
      <c r="D1074" s="69" t="str">
        <f t="shared" si="16"/>
        <v/>
      </c>
    </row>
    <row r="1075" spans="1:4">
      <c r="A1075" s="70" t="s">
        <v>943</v>
      </c>
      <c r="B1075" s="68">
        <v>0</v>
      </c>
      <c r="C1075" s="68">
        <v>0</v>
      </c>
      <c r="D1075" s="69" t="str">
        <f t="shared" si="16"/>
        <v/>
      </c>
    </row>
    <row r="1076" spans="1:4">
      <c r="A1076" s="70" t="s">
        <v>944</v>
      </c>
      <c r="B1076" s="68">
        <v>0</v>
      </c>
      <c r="C1076" s="68">
        <v>0</v>
      </c>
      <c r="D1076" s="69" t="str">
        <f t="shared" si="16"/>
        <v/>
      </c>
    </row>
    <row r="1077" spans="1:4">
      <c r="A1077" s="70" t="s">
        <v>945</v>
      </c>
      <c r="B1077" s="68">
        <v>0</v>
      </c>
      <c r="C1077" s="68">
        <v>0</v>
      </c>
      <c r="D1077" s="69" t="str">
        <f t="shared" si="16"/>
        <v/>
      </c>
    </row>
    <row r="1078" spans="1:4">
      <c r="A1078" s="70" t="s">
        <v>946</v>
      </c>
      <c r="B1078" s="68">
        <v>0</v>
      </c>
      <c r="C1078" s="68">
        <v>0</v>
      </c>
      <c r="D1078" s="69" t="str">
        <f t="shared" si="16"/>
        <v/>
      </c>
    </row>
    <row r="1079" spans="1:4">
      <c r="A1079" s="70" t="s">
        <v>947</v>
      </c>
      <c r="B1079" s="68">
        <v>0</v>
      </c>
      <c r="C1079" s="68">
        <v>0</v>
      </c>
      <c r="D1079" s="69" t="str">
        <f t="shared" si="16"/>
        <v/>
      </c>
    </row>
    <row r="1080" spans="1:4">
      <c r="A1080" s="70" t="s">
        <v>948</v>
      </c>
      <c r="B1080" s="68">
        <v>0</v>
      </c>
      <c r="C1080" s="68">
        <v>0</v>
      </c>
      <c r="D1080" s="69" t="str">
        <f t="shared" si="16"/>
        <v/>
      </c>
    </row>
    <row r="1081" spans="1:4">
      <c r="A1081" s="70" t="s">
        <v>949</v>
      </c>
      <c r="B1081" s="68">
        <v>0</v>
      </c>
      <c r="C1081" s="68">
        <v>0</v>
      </c>
      <c r="D1081" s="69" t="str">
        <f t="shared" si="16"/>
        <v/>
      </c>
    </row>
    <row r="1082" spans="1:4">
      <c r="A1082" s="70" t="s">
        <v>950</v>
      </c>
      <c r="B1082" s="68">
        <v>0</v>
      </c>
      <c r="C1082" s="68">
        <v>0</v>
      </c>
      <c r="D1082" s="69" t="str">
        <f t="shared" si="16"/>
        <v/>
      </c>
    </row>
    <row r="1083" spans="1:4">
      <c r="A1083" s="70" t="s">
        <v>951</v>
      </c>
      <c r="B1083" s="68">
        <v>0</v>
      </c>
      <c r="C1083" s="68"/>
      <c r="D1083" s="69" t="str">
        <f t="shared" si="16"/>
        <v/>
      </c>
    </row>
    <row r="1084" spans="1:4">
      <c r="A1084" s="70" t="s">
        <v>952</v>
      </c>
      <c r="B1084" s="68">
        <v>0</v>
      </c>
      <c r="C1084" s="68">
        <v>0</v>
      </c>
      <c r="D1084" s="69" t="str">
        <f t="shared" si="16"/>
        <v/>
      </c>
    </row>
    <row r="1085" spans="1:4">
      <c r="A1085" s="70" t="s">
        <v>953</v>
      </c>
      <c r="B1085" s="68">
        <v>0</v>
      </c>
      <c r="C1085" s="68"/>
      <c r="D1085" s="69" t="str">
        <f t="shared" si="16"/>
        <v/>
      </c>
    </row>
    <row r="1086" spans="1:4">
      <c r="A1086" s="70" t="s">
        <v>954</v>
      </c>
      <c r="B1086" s="68">
        <v>0</v>
      </c>
      <c r="C1086" s="68">
        <v>0</v>
      </c>
      <c r="D1086" s="69" t="str">
        <f t="shared" si="16"/>
        <v/>
      </c>
    </row>
    <row r="1087" spans="1:4">
      <c r="A1087" s="70" t="s">
        <v>955</v>
      </c>
      <c r="B1087" s="68">
        <v>0</v>
      </c>
      <c r="C1087" s="68">
        <v>0</v>
      </c>
      <c r="D1087" s="69" t="str">
        <f t="shared" si="16"/>
        <v/>
      </c>
    </row>
    <row r="1088" spans="1:4">
      <c r="A1088" s="70" t="s">
        <v>107</v>
      </c>
      <c r="B1088" s="68">
        <v>0</v>
      </c>
      <c r="C1088" s="68">
        <v>0</v>
      </c>
      <c r="D1088" s="69" t="str">
        <f t="shared" si="16"/>
        <v/>
      </c>
    </row>
    <row r="1089" spans="1:4">
      <c r="A1089" s="70" t="s">
        <v>956</v>
      </c>
      <c r="B1089" s="68">
        <v>0</v>
      </c>
      <c r="C1089" s="68">
        <v>0</v>
      </c>
      <c r="D1089" s="69" t="str">
        <f t="shared" si="16"/>
        <v/>
      </c>
    </row>
    <row r="1090" spans="1:4">
      <c r="A1090" s="70" t="s">
        <v>957</v>
      </c>
      <c r="B1090" s="68">
        <f>SUM(B1091:B1098)</f>
        <v>27</v>
      </c>
      <c r="C1090" s="68">
        <f>SUM(C1091:C1098)</f>
        <v>4</v>
      </c>
      <c r="D1090" s="69">
        <f t="shared" si="16"/>
        <v>14.8148148148148</v>
      </c>
    </row>
    <row r="1091" spans="1:4">
      <c r="A1091" s="70" t="s">
        <v>110</v>
      </c>
      <c r="B1091" s="68">
        <v>0</v>
      </c>
      <c r="C1091" s="68">
        <v>0</v>
      </c>
      <c r="D1091" s="69" t="str">
        <f t="shared" si="16"/>
        <v/>
      </c>
    </row>
    <row r="1092" spans="1:4">
      <c r="A1092" s="70" t="s">
        <v>98</v>
      </c>
      <c r="B1092" s="68">
        <v>0</v>
      </c>
      <c r="C1092" s="68">
        <v>0</v>
      </c>
      <c r="D1092" s="69" t="str">
        <f t="shared" ref="D1092:D1155" si="17">IFERROR(C1092/B1092*100,"")</f>
        <v/>
      </c>
    </row>
    <row r="1093" spans="1:4">
      <c r="A1093" s="70" t="s">
        <v>99</v>
      </c>
      <c r="B1093" s="68">
        <v>0</v>
      </c>
      <c r="C1093" s="68">
        <v>0</v>
      </c>
      <c r="D1093" s="69" t="str">
        <f t="shared" si="17"/>
        <v/>
      </c>
    </row>
    <row r="1094" spans="1:4">
      <c r="A1094" s="70" t="s">
        <v>958</v>
      </c>
      <c r="B1094" s="68">
        <v>4</v>
      </c>
      <c r="C1094" s="68">
        <v>4</v>
      </c>
      <c r="D1094" s="69">
        <f t="shared" si="17"/>
        <v>100</v>
      </c>
    </row>
    <row r="1095" spans="1:4">
      <c r="A1095" s="70" t="s">
        <v>959</v>
      </c>
      <c r="B1095" s="68">
        <v>0</v>
      </c>
      <c r="C1095" s="68">
        <v>0</v>
      </c>
      <c r="D1095" s="69" t="str">
        <f t="shared" si="17"/>
        <v/>
      </c>
    </row>
    <row r="1096" spans="1:4">
      <c r="A1096" s="70" t="s">
        <v>960</v>
      </c>
      <c r="B1096" s="68">
        <v>0</v>
      </c>
      <c r="C1096" s="68">
        <v>0</v>
      </c>
      <c r="D1096" s="69" t="str">
        <f t="shared" si="17"/>
        <v/>
      </c>
    </row>
    <row r="1097" spans="1:4">
      <c r="A1097" s="70" t="s">
        <v>107</v>
      </c>
      <c r="B1097" s="68">
        <v>0</v>
      </c>
      <c r="C1097" s="68">
        <v>0</v>
      </c>
      <c r="D1097" s="69" t="str">
        <f t="shared" si="17"/>
        <v/>
      </c>
    </row>
    <row r="1098" spans="1:4">
      <c r="A1098" s="70" t="s">
        <v>961</v>
      </c>
      <c r="B1098" s="68">
        <v>23</v>
      </c>
      <c r="C1098" s="68">
        <v>0</v>
      </c>
      <c r="D1098" s="69">
        <f t="shared" si="17"/>
        <v>0</v>
      </c>
    </row>
    <row r="1099" spans="1:4">
      <c r="A1099" s="70" t="s">
        <v>962</v>
      </c>
      <c r="B1099" s="68">
        <f>SUM(B1100:B1111)</f>
        <v>115</v>
      </c>
      <c r="C1099" s="68">
        <f>SUM(C1100:C1111)</f>
        <v>114</v>
      </c>
      <c r="D1099" s="69">
        <f t="shared" si="17"/>
        <v>99.1304347826087</v>
      </c>
    </row>
    <row r="1100" spans="1:4">
      <c r="A1100" s="70" t="s">
        <v>110</v>
      </c>
      <c r="B1100" s="68">
        <v>0</v>
      </c>
      <c r="C1100" s="68">
        <v>46</v>
      </c>
      <c r="D1100" s="69" t="str">
        <f t="shared" si="17"/>
        <v/>
      </c>
    </row>
    <row r="1101" spans="1:4">
      <c r="A1101" s="70" t="s">
        <v>98</v>
      </c>
      <c r="B1101" s="68">
        <v>46</v>
      </c>
      <c r="C1101" s="68">
        <v>0</v>
      </c>
      <c r="D1101" s="69">
        <f t="shared" si="17"/>
        <v>0</v>
      </c>
    </row>
    <row r="1102" spans="1:4">
      <c r="A1102" s="70" t="s">
        <v>99</v>
      </c>
      <c r="B1102" s="68">
        <v>0</v>
      </c>
      <c r="C1102" s="68">
        <v>0</v>
      </c>
      <c r="D1102" s="69" t="str">
        <f t="shared" si="17"/>
        <v/>
      </c>
    </row>
    <row r="1103" spans="1:4">
      <c r="A1103" s="70" t="s">
        <v>963</v>
      </c>
      <c r="B1103" s="68">
        <v>0</v>
      </c>
      <c r="C1103" s="68">
        <v>0</v>
      </c>
      <c r="D1103" s="69" t="str">
        <f t="shared" si="17"/>
        <v/>
      </c>
    </row>
    <row r="1104" spans="1:4">
      <c r="A1104" s="70" t="s">
        <v>964</v>
      </c>
      <c r="B1104" s="68">
        <v>69</v>
      </c>
      <c r="C1104" s="68">
        <v>0</v>
      </c>
      <c r="D1104" s="69">
        <f t="shared" si="17"/>
        <v>0</v>
      </c>
    </row>
    <row r="1105" spans="1:4">
      <c r="A1105" s="70" t="s">
        <v>965</v>
      </c>
      <c r="B1105" s="68">
        <v>0</v>
      </c>
      <c r="C1105" s="68">
        <v>0</v>
      </c>
      <c r="D1105" s="69" t="str">
        <f t="shared" si="17"/>
        <v/>
      </c>
    </row>
    <row r="1106" spans="1:4">
      <c r="A1106" s="70" t="s">
        <v>966</v>
      </c>
      <c r="B1106" s="68">
        <v>0</v>
      </c>
      <c r="C1106" s="68">
        <v>0</v>
      </c>
      <c r="D1106" s="69" t="str">
        <f t="shared" si="17"/>
        <v/>
      </c>
    </row>
    <row r="1107" spans="1:4">
      <c r="A1107" s="70" t="s">
        <v>967</v>
      </c>
      <c r="B1107" s="68">
        <v>0</v>
      </c>
      <c r="C1107" s="68">
        <v>0</v>
      </c>
      <c r="D1107" s="69" t="str">
        <f t="shared" si="17"/>
        <v/>
      </c>
    </row>
    <row r="1108" spans="1:4">
      <c r="A1108" s="70" t="s">
        <v>968</v>
      </c>
      <c r="B1108" s="68">
        <v>0</v>
      </c>
      <c r="C1108" s="68">
        <v>0</v>
      </c>
      <c r="D1108" s="69" t="str">
        <f t="shared" si="17"/>
        <v/>
      </c>
    </row>
    <row r="1109" spans="1:4">
      <c r="A1109" s="70" t="s">
        <v>969</v>
      </c>
      <c r="B1109" s="68">
        <v>0</v>
      </c>
      <c r="C1109" s="68">
        <v>0</v>
      </c>
      <c r="D1109" s="69" t="str">
        <f t="shared" si="17"/>
        <v/>
      </c>
    </row>
    <row r="1110" spans="1:4">
      <c r="A1110" s="70" t="s">
        <v>970</v>
      </c>
      <c r="B1110" s="68">
        <v>0</v>
      </c>
      <c r="C1110" s="68">
        <v>58</v>
      </c>
      <c r="D1110" s="69" t="str">
        <f t="shared" si="17"/>
        <v/>
      </c>
    </row>
    <row r="1111" spans="1:4">
      <c r="A1111" s="70" t="s">
        <v>971</v>
      </c>
      <c r="B1111" s="68">
        <v>0</v>
      </c>
      <c r="C1111" s="68">
        <v>10</v>
      </c>
      <c r="D1111" s="69" t="str">
        <f t="shared" si="17"/>
        <v/>
      </c>
    </row>
    <row r="1112" spans="1:4">
      <c r="A1112" s="70" t="s">
        <v>972</v>
      </c>
      <c r="B1112" s="68">
        <f>SUM(B1113:B1126)</f>
        <v>910</v>
      </c>
      <c r="C1112" s="68">
        <f>SUM(C1113:C1126)</f>
        <v>917</v>
      </c>
      <c r="D1112" s="69">
        <f t="shared" si="17"/>
        <v>100.769230769231</v>
      </c>
    </row>
    <row r="1113" spans="1:4">
      <c r="A1113" s="70" t="s">
        <v>110</v>
      </c>
      <c r="B1113" s="68">
        <v>60</v>
      </c>
      <c r="C1113" s="68">
        <v>0</v>
      </c>
      <c r="D1113" s="69">
        <f t="shared" si="17"/>
        <v>0</v>
      </c>
    </row>
    <row r="1114" spans="1:4">
      <c r="A1114" s="70" t="s">
        <v>98</v>
      </c>
      <c r="B1114" s="68">
        <v>0</v>
      </c>
      <c r="C1114" s="68">
        <v>0</v>
      </c>
      <c r="D1114" s="69" t="str">
        <f t="shared" si="17"/>
        <v/>
      </c>
    </row>
    <row r="1115" spans="1:4">
      <c r="A1115" s="70" t="s">
        <v>99</v>
      </c>
      <c r="B1115" s="68">
        <v>0</v>
      </c>
      <c r="C1115" s="68">
        <v>0</v>
      </c>
      <c r="D1115" s="69" t="str">
        <f t="shared" si="17"/>
        <v/>
      </c>
    </row>
    <row r="1116" spans="1:4">
      <c r="A1116" s="70" t="s">
        <v>973</v>
      </c>
      <c r="B1116" s="68">
        <v>200</v>
      </c>
      <c r="C1116" s="68">
        <v>24</v>
      </c>
      <c r="D1116" s="69">
        <f t="shared" si="17"/>
        <v>12</v>
      </c>
    </row>
    <row r="1117" spans="1:4">
      <c r="A1117" s="70" t="s">
        <v>974</v>
      </c>
      <c r="B1117" s="68">
        <v>0</v>
      </c>
      <c r="C1117" s="68">
        <v>0</v>
      </c>
      <c r="D1117" s="69" t="str">
        <f t="shared" si="17"/>
        <v/>
      </c>
    </row>
    <row r="1118" spans="1:4">
      <c r="A1118" s="70" t="s">
        <v>975</v>
      </c>
      <c r="B1118" s="68">
        <v>0</v>
      </c>
      <c r="C1118" s="68">
        <v>165</v>
      </c>
      <c r="D1118" s="69" t="str">
        <f t="shared" si="17"/>
        <v/>
      </c>
    </row>
    <row r="1119" spans="1:4">
      <c r="A1119" s="70" t="s">
        <v>976</v>
      </c>
      <c r="B1119" s="68">
        <v>0</v>
      </c>
      <c r="C1119" s="68">
        <v>0</v>
      </c>
      <c r="D1119" s="69" t="str">
        <f t="shared" si="17"/>
        <v/>
      </c>
    </row>
    <row r="1120" spans="1:4">
      <c r="A1120" s="70" t="s">
        <v>977</v>
      </c>
      <c r="B1120" s="68">
        <v>405</v>
      </c>
      <c r="C1120" s="68">
        <v>150</v>
      </c>
      <c r="D1120" s="69">
        <f t="shared" si="17"/>
        <v>37.037037037037</v>
      </c>
    </row>
    <row r="1121" spans="1:4">
      <c r="A1121" s="70" t="s">
        <v>978</v>
      </c>
      <c r="B1121" s="68">
        <v>0</v>
      </c>
      <c r="C1121" s="68">
        <v>0</v>
      </c>
      <c r="D1121" s="69" t="str">
        <f t="shared" si="17"/>
        <v/>
      </c>
    </row>
    <row r="1122" spans="1:4">
      <c r="A1122" s="70" t="s">
        <v>979</v>
      </c>
      <c r="B1122" s="68">
        <v>0</v>
      </c>
      <c r="C1122" s="68">
        <v>0</v>
      </c>
      <c r="D1122" s="69" t="str">
        <f t="shared" si="17"/>
        <v/>
      </c>
    </row>
    <row r="1123" spans="1:4">
      <c r="A1123" s="70" t="s">
        <v>980</v>
      </c>
      <c r="B1123" s="68">
        <v>0</v>
      </c>
      <c r="C1123" s="68">
        <v>0</v>
      </c>
      <c r="D1123" s="69" t="str">
        <f t="shared" si="17"/>
        <v/>
      </c>
    </row>
    <row r="1124" spans="1:4">
      <c r="A1124" s="70" t="s">
        <v>981</v>
      </c>
      <c r="B1124" s="68">
        <v>0</v>
      </c>
      <c r="C1124" s="68">
        <v>0</v>
      </c>
      <c r="D1124" s="69" t="str">
        <f t="shared" si="17"/>
        <v/>
      </c>
    </row>
    <row r="1125" spans="1:4">
      <c r="A1125" s="70" t="s">
        <v>982</v>
      </c>
      <c r="B1125" s="68">
        <v>0</v>
      </c>
      <c r="C1125" s="68">
        <v>0</v>
      </c>
      <c r="D1125" s="69" t="str">
        <f t="shared" si="17"/>
        <v/>
      </c>
    </row>
    <row r="1126" spans="1:4">
      <c r="A1126" s="70" t="s">
        <v>983</v>
      </c>
      <c r="B1126" s="68">
        <v>245</v>
      </c>
      <c r="C1126" s="68">
        <v>578</v>
      </c>
      <c r="D1126" s="69">
        <f t="shared" si="17"/>
        <v>235.918367346939</v>
      </c>
    </row>
    <row r="1127" spans="1:4">
      <c r="A1127" s="70" t="s">
        <v>984</v>
      </c>
      <c r="B1127" s="68">
        <f>SUM(B1128)</f>
        <v>0</v>
      </c>
      <c r="C1127" s="68">
        <f>SUM(C1128)</f>
        <v>0</v>
      </c>
      <c r="D1127" s="69" t="str">
        <f t="shared" si="17"/>
        <v/>
      </c>
    </row>
    <row r="1128" spans="1:4">
      <c r="A1128" s="70" t="s">
        <v>985</v>
      </c>
      <c r="B1128" s="68">
        <v>0</v>
      </c>
      <c r="C1128" s="68">
        <v>0</v>
      </c>
      <c r="D1128" s="69" t="str">
        <f t="shared" si="17"/>
        <v/>
      </c>
    </row>
    <row r="1129" spans="1:4">
      <c r="A1129" s="70" t="s">
        <v>986</v>
      </c>
      <c r="B1129" s="68">
        <f>SUM(B1130,B1139,B1143)</f>
        <v>57449.560741</v>
      </c>
      <c r="C1129" s="68">
        <f>SUM(C1130,C1139,C1143)</f>
        <v>57450</v>
      </c>
      <c r="D1129" s="69">
        <f t="shared" si="17"/>
        <v>100.000764599406</v>
      </c>
    </row>
    <row r="1130" spans="1:4">
      <c r="A1130" s="70" t="s">
        <v>987</v>
      </c>
      <c r="B1130" s="68">
        <f>SUM(B1131:B1138)</f>
        <v>46737.325908</v>
      </c>
      <c r="C1130" s="68">
        <f>SUM(C1131:C1138)</f>
        <v>40972</v>
      </c>
      <c r="D1130" s="69">
        <f t="shared" si="17"/>
        <v>87.664407845351</v>
      </c>
    </row>
    <row r="1131" spans="1:4">
      <c r="A1131" s="70" t="s">
        <v>988</v>
      </c>
      <c r="B1131" s="68">
        <v>0</v>
      </c>
      <c r="C1131" s="68">
        <v>0</v>
      </c>
      <c r="D1131" s="69" t="str">
        <f t="shared" si="17"/>
        <v/>
      </c>
    </row>
    <row r="1132" spans="1:4">
      <c r="A1132" s="70" t="s">
        <v>989</v>
      </c>
      <c r="B1132" s="68">
        <v>0</v>
      </c>
      <c r="C1132" s="68">
        <v>0</v>
      </c>
      <c r="D1132" s="69" t="str">
        <f t="shared" si="17"/>
        <v/>
      </c>
    </row>
    <row r="1133" spans="1:4">
      <c r="A1133" s="70" t="s">
        <v>990</v>
      </c>
      <c r="B1133" s="68">
        <v>0</v>
      </c>
      <c r="C1133" s="68">
        <v>0</v>
      </c>
      <c r="D1133" s="69" t="str">
        <f t="shared" si="17"/>
        <v/>
      </c>
    </row>
    <row r="1134" spans="1:4">
      <c r="A1134" s="70" t="s">
        <v>991</v>
      </c>
      <c r="B1134" s="68">
        <v>0</v>
      </c>
      <c r="C1134" s="68">
        <v>0</v>
      </c>
      <c r="D1134" s="69" t="str">
        <f t="shared" si="17"/>
        <v/>
      </c>
    </row>
    <row r="1135" spans="1:4">
      <c r="A1135" s="70" t="s">
        <v>992</v>
      </c>
      <c r="B1135" s="68">
        <v>0</v>
      </c>
      <c r="C1135" s="68">
        <v>0</v>
      </c>
      <c r="D1135" s="69" t="str">
        <f t="shared" si="17"/>
        <v/>
      </c>
    </row>
    <row r="1136" spans="1:4">
      <c r="A1136" s="70" t="s">
        <v>993</v>
      </c>
      <c r="B1136" s="68">
        <v>43695.67</v>
      </c>
      <c r="C1136" s="68">
        <v>37931</v>
      </c>
      <c r="D1136" s="69">
        <f t="shared" si="17"/>
        <v>86.8072282676979</v>
      </c>
    </row>
    <row r="1137" spans="1:4">
      <c r="A1137" s="70" t="s">
        <v>994</v>
      </c>
      <c r="B1137" s="68">
        <v>0</v>
      </c>
      <c r="C1137" s="68">
        <v>0</v>
      </c>
      <c r="D1137" s="69" t="str">
        <f t="shared" si="17"/>
        <v/>
      </c>
    </row>
    <row r="1138" spans="1:4">
      <c r="A1138" s="70" t="s">
        <v>995</v>
      </c>
      <c r="B1138" s="68">
        <v>3041.655908</v>
      </c>
      <c r="C1138" s="68">
        <v>3041</v>
      </c>
      <c r="D1138" s="69">
        <f t="shared" si="17"/>
        <v>99.9784358250953</v>
      </c>
    </row>
    <row r="1139" spans="1:4">
      <c r="A1139" s="70" t="s">
        <v>996</v>
      </c>
      <c r="B1139" s="68">
        <f>SUM(B1140:B1142)</f>
        <v>7308.266211</v>
      </c>
      <c r="C1139" s="68">
        <f>SUM(C1140:C1142)</f>
        <v>13074</v>
      </c>
      <c r="D1139" s="69">
        <f t="shared" si="17"/>
        <v>178.893319188643</v>
      </c>
    </row>
    <row r="1140" spans="1:4">
      <c r="A1140" s="70" t="s">
        <v>997</v>
      </c>
      <c r="B1140" s="68">
        <v>7017.282232</v>
      </c>
      <c r="C1140" s="68">
        <v>12783</v>
      </c>
      <c r="D1140" s="69">
        <f t="shared" si="17"/>
        <v>182.164541447504</v>
      </c>
    </row>
    <row r="1141" spans="1:4">
      <c r="A1141" s="70" t="s">
        <v>998</v>
      </c>
      <c r="B1141" s="68">
        <v>163.842</v>
      </c>
      <c r="C1141" s="68">
        <v>164</v>
      </c>
      <c r="D1141" s="69">
        <f t="shared" si="17"/>
        <v>100.096434369698</v>
      </c>
    </row>
    <row r="1142" spans="1:4">
      <c r="A1142" s="70" t="s">
        <v>999</v>
      </c>
      <c r="B1142" s="68">
        <v>127.141979</v>
      </c>
      <c r="C1142" s="68">
        <v>127</v>
      </c>
      <c r="D1142" s="69">
        <f t="shared" si="17"/>
        <v>99.8883303523221</v>
      </c>
    </row>
    <row r="1143" spans="1:4">
      <c r="A1143" s="70" t="s">
        <v>1000</v>
      </c>
      <c r="B1143" s="68">
        <f>SUM(B1144:B1146)</f>
        <v>3403.968622</v>
      </c>
      <c r="C1143" s="68">
        <f>SUM(C1144:C1146)</f>
        <v>3404</v>
      </c>
      <c r="D1143" s="69">
        <f t="shared" si="17"/>
        <v>100.000921806382</v>
      </c>
    </row>
    <row r="1144" spans="1:4">
      <c r="A1144" s="70" t="s">
        <v>1001</v>
      </c>
      <c r="B1144" s="68">
        <v>0</v>
      </c>
      <c r="C1144" s="68">
        <v>0</v>
      </c>
      <c r="D1144" s="69" t="str">
        <f t="shared" si="17"/>
        <v/>
      </c>
    </row>
    <row r="1145" spans="1:4">
      <c r="A1145" s="70" t="s">
        <v>1002</v>
      </c>
      <c r="B1145" s="68">
        <v>3072.57933</v>
      </c>
      <c r="C1145" s="68">
        <v>3073</v>
      </c>
      <c r="D1145" s="69">
        <f t="shared" si="17"/>
        <v>100.013691102973</v>
      </c>
    </row>
    <row r="1146" spans="1:4">
      <c r="A1146" s="70" t="s">
        <v>1003</v>
      </c>
      <c r="B1146" s="68">
        <v>331.389292</v>
      </c>
      <c r="C1146" s="68">
        <v>331</v>
      </c>
      <c r="D1146" s="69">
        <f t="shared" si="17"/>
        <v>99.8825272845569</v>
      </c>
    </row>
    <row r="1147" spans="1:4">
      <c r="A1147" s="70" t="s">
        <v>1004</v>
      </c>
      <c r="B1147" s="68">
        <f>SUM(B1148,B1163,B1177,B1183,B1189)</f>
        <v>2343.075215</v>
      </c>
      <c r="C1147" s="68">
        <f>SUM(C1148,C1163,C1177,C1183,C1189)</f>
        <v>2352</v>
      </c>
      <c r="D1147" s="69">
        <f t="shared" si="17"/>
        <v>100.380900491067</v>
      </c>
    </row>
    <row r="1148" spans="1:4">
      <c r="A1148" s="70" t="s">
        <v>1005</v>
      </c>
      <c r="B1148" s="68">
        <f>SUM(B1149:B1162)</f>
        <v>2313.075215</v>
      </c>
      <c r="C1148" s="68">
        <f>SUM(C1149:C1162)</f>
        <v>2322</v>
      </c>
      <c r="D1148" s="69">
        <f t="shared" si="17"/>
        <v>100.385840674014</v>
      </c>
    </row>
    <row r="1149" spans="1:4">
      <c r="A1149" s="70" t="s">
        <v>110</v>
      </c>
      <c r="B1149" s="68">
        <v>851.075215</v>
      </c>
      <c r="C1149" s="68">
        <v>851</v>
      </c>
      <c r="D1149" s="69">
        <f t="shared" si="17"/>
        <v>99.9911623557267</v>
      </c>
    </row>
    <row r="1150" spans="1:4">
      <c r="A1150" s="70" t="s">
        <v>98</v>
      </c>
      <c r="B1150" s="68">
        <v>56</v>
      </c>
      <c r="C1150" s="68">
        <v>16</v>
      </c>
      <c r="D1150" s="69">
        <f t="shared" si="17"/>
        <v>28.5714285714286</v>
      </c>
    </row>
    <row r="1151" spans="1:4">
      <c r="A1151" s="70" t="s">
        <v>99</v>
      </c>
      <c r="B1151" s="68">
        <v>0</v>
      </c>
      <c r="C1151" s="68">
        <v>0</v>
      </c>
      <c r="D1151" s="69" t="str">
        <f t="shared" si="17"/>
        <v/>
      </c>
    </row>
    <row r="1152" spans="1:4">
      <c r="A1152" s="70" t="s">
        <v>1006</v>
      </c>
      <c r="B1152" s="68">
        <v>0</v>
      </c>
      <c r="C1152" s="68">
        <v>0</v>
      </c>
      <c r="D1152" s="69" t="str">
        <f t="shared" si="17"/>
        <v/>
      </c>
    </row>
    <row r="1153" spans="1:4">
      <c r="A1153" s="70" t="s">
        <v>1007</v>
      </c>
      <c r="B1153" s="68">
        <v>0</v>
      </c>
      <c r="C1153" s="68">
        <v>0</v>
      </c>
      <c r="D1153" s="69" t="str">
        <f t="shared" si="17"/>
        <v/>
      </c>
    </row>
    <row r="1154" spans="1:4">
      <c r="A1154" s="70" t="s">
        <v>1008</v>
      </c>
      <c r="B1154" s="68">
        <v>110</v>
      </c>
      <c r="C1154" s="68">
        <v>110</v>
      </c>
      <c r="D1154" s="69">
        <f t="shared" si="17"/>
        <v>100</v>
      </c>
    </row>
    <row r="1155" spans="1:4">
      <c r="A1155" s="70" t="s">
        <v>1009</v>
      </c>
      <c r="B1155" s="68">
        <v>0</v>
      </c>
      <c r="C1155" s="68">
        <v>0</v>
      </c>
      <c r="D1155" s="69" t="str">
        <f t="shared" si="17"/>
        <v/>
      </c>
    </row>
    <row r="1156" spans="1:4">
      <c r="A1156" s="70" t="s">
        <v>1010</v>
      </c>
      <c r="B1156" s="68">
        <v>220</v>
      </c>
      <c r="C1156" s="68">
        <v>0</v>
      </c>
      <c r="D1156" s="69">
        <f t="shared" ref="D1156:D1207" si="18">IFERROR(C1156/B1156*100,"")</f>
        <v>0</v>
      </c>
    </row>
    <row r="1157" spans="1:4">
      <c r="A1157" s="70" t="s">
        <v>1011</v>
      </c>
      <c r="B1157" s="68">
        <v>0</v>
      </c>
      <c r="C1157" s="68">
        <v>0</v>
      </c>
      <c r="D1157" s="69" t="str">
        <f t="shared" si="18"/>
        <v/>
      </c>
    </row>
    <row r="1158" spans="1:4">
      <c r="A1158" s="70" t="s">
        <v>1012</v>
      </c>
      <c r="B1158" s="68">
        <v>0</v>
      </c>
      <c r="C1158" s="68">
        <v>0</v>
      </c>
      <c r="D1158" s="69" t="str">
        <f t="shared" si="18"/>
        <v/>
      </c>
    </row>
    <row r="1159" spans="1:4">
      <c r="A1159" s="70" t="s">
        <v>1013</v>
      </c>
      <c r="B1159" s="68">
        <v>0</v>
      </c>
      <c r="C1159" s="68">
        <v>467</v>
      </c>
      <c r="D1159" s="69" t="str">
        <f t="shared" si="18"/>
        <v/>
      </c>
    </row>
    <row r="1160" spans="1:4">
      <c r="A1160" s="70" t="s">
        <v>1014</v>
      </c>
      <c r="B1160" s="68">
        <v>0</v>
      </c>
      <c r="C1160" s="68">
        <v>0</v>
      </c>
      <c r="D1160" s="69" t="str">
        <f t="shared" si="18"/>
        <v/>
      </c>
    </row>
    <row r="1161" spans="1:4">
      <c r="A1161" s="70" t="s">
        <v>107</v>
      </c>
      <c r="B1161" s="68">
        <v>281</v>
      </c>
      <c r="C1161" s="68">
        <v>280</v>
      </c>
      <c r="D1161" s="69">
        <f t="shared" si="18"/>
        <v>99.644128113879</v>
      </c>
    </row>
    <row r="1162" spans="1:4">
      <c r="A1162" s="70" t="s">
        <v>1015</v>
      </c>
      <c r="B1162" s="68">
        <v>795</v>
      </c>
      <c r="C1162" s="68">
        <v>598</v>
      </c>
      <c r="D1162" s="69">
        <f t="shared" si="18"/>
        <v>75.2201257861635</v>
      </c>
    </row>
    <row r="1163" spans="1:4">
      <c r="A1163" s="70" t="s">
        <v>1016</v>
      </c>
      <c r="B1163" s="68">
        <f>SUM(B1164:B1176)</f>
        <v>0</v>
      </c>
      <c r="C1163" s="68">
        <f>SUM(C1164:C1176)</f>
        <v>0</v>
      </c>
      <c r="D1163" s="69" t="str">
        <f t="shared" si="18"/>
        <v/>
      </c>
    </row>
    <row r="1164" spans="1:4">
      <c r="A1164" s="70" t="s">
        <v>110</v>
      </c>
      <c r="B1164" s="68">
        <v>0</v>
      </c>
      <c r="C1164" s="68">
        <v>0</v>
      </c>
      <c r="D1164" s="69" t="str">
        <f t="shared" si="18"/>
        <v/>
      </c>
    </row>
    <row r="1165" spans="1:4">
      <c r="A1165" s="70" t="s">
        <v>98</v>
      </c>
      <c r="B1165" s="68">
        <v>0</v>
      </c>
      <c r="C1165" s="68">
        <v>0</v>
      </c>
      <c r="D1165" s="69" t="str">
        <f t="shared" si="18"/>
        <v/>
      </c>
    </row>
    <row r="1166" spans="1:4">
      <c r="A1166" s="70" t="s">
        <v>99</v>
      </c>
      <c r="B1166" s="68">
        <v>0</v>
      </c>
      <c r="C1166" s="68">
        <v>0</v>
      </c>
      <c r="D1166" s="69" t="str">
        <f t="shared" si="18"/>
        <v/>
      </c>
    </row>
    <row r="1167" spans="1:4">
      <c r="A1167" s="70" t="s">
        <v>1017</v>
      </c>
      <c r="B1167" s="68">
        <v>0</v>
      </c>
      <c r="C1167" s="68">
        <v>0</v>
      </c>
      <c r="D1167" s="69" t="str">
        <f t="shared" si="18"/>
        <v/>
      </c>
    </row>
    <row r="1168" spans="1:4">
      <c r="A1168" s="70" t="s">
        <v>1018</v>
      </c>
      <c r="B1168" s="68">
        <v>0</v>
      </c>
      <c r="C1168" s="68">
        <v>0</v>
      </c>
      <c r="D1168" s="69" t="str">
        <f t="shared" si="18"/>
        <v/>
      </c>
    </row>
    <row r="1169" spans="1:4">
      <c r="A1169" s="70" t="s">
        <v>1019</v>
      </c>
      <c r="B1169" s="68">
        <v>0</v>
      </c>
      <c r="C1169" s="68">
        <v>0</v>
      </c>
      <c r="D1169" s="69" t="str">
        <f t="shared" si="18"/>
        <v/>
      </c>
    </row>
    <row r="1170" spans="1:4">
      <c r="A1170" s="70" t="s">
        <v>1020</v>
      </c>
      <c r="B1170" s="68">
        <v>0</v>
      </c>
      <c r="C1170" s="68">
        <v>0</v>
      </c>
      <c r="D1170" s="69" t="str">
        <f t="shared" si="18"/>
        <v/>
      </c>
    </row>
    <row r="1171" spans="1:4">
      <c r="A1171" s="70" t="s">
        <v>1021</v>
      </c>
      <c r="B1171" s="68">
        <v>0</v>
      </c>
      <c r="C1171" s="68">
        <v>0</v>
      </c>
      <c r="D1171" s="69" t="str">
        <f t="shared" si="18"/>
        <v/>
      </c>
    </row>
    <row r="1172" spans="1:4">
      <c r="A1172" s="70" t="s">
        <v>1022</v>
      </c>
      <c r="B1172" s="68">
        <v>0</v>
      </c>
      <c r="C1172" s="68">
        <v>0</v>
      </c>
      <c r="D1172" s="69" t="str">
        <f t="shared" si="18"/>
        <v/>
      </c>
    </row>
    <row r="1173" spans="1:4">
      <c r="A1173" s="70" t="s">
        <v>1023</v>
      </c>
      <c r="B1173" s="68">
        <v>0</v>
      </c>
      <c r="C1173" s="68">
        <v>0</v>
      </c>
      <c r="D1173" s="69" t="str">
        <f t="shared" si="18"/>
        <v/>
      </c>
    </row>
    <row r="1174" spans="1:4">
      <c r="A1174" s="70" t="s">
        <v>1024</v>
      </c>
      <c r="B1174" s="68">
        <v>0</v>
      </c>
      <c r="C1174" s="68">
        <v>0</v>
      </c>
      <c r="D1174" s="69" t="str">
        <f t="shared" si="18"/>
        <v/>
      </c>
    </row>
    <row r="1175" spans="1:4">
      <c r="A1175" s="70" t="s">
        <v>107</v>
      </c>
      <c r="B1175" s="68">
        <v>0</v>
      </c>
      <c r="C1175" s="68">
        <v>0</v>
      </c>
      <c r="D1175" s="69" t="str">
        <f t="shared" si="18"/>
        <v/>
      </c>
    </row>
    <row r="1176" spans="1:4">
      <c r="A1176" s="70" t="s">
        <v>1025</v>
      </c>
      <c r="B1176" s="68">
        <v>0</v>
      </c>
      <c r="C1176" s="68">
        <v>0</v>
      </c>
      <c r="D1176" s="69" t="str">
        <f t="shared" si="18"/>
        <v/>
      </c>
    </row>
    <row r="1177" spans="1:4">
      <c r="A1177" s="70" t="s">
        <v>1026</v>
      </c>
      <c r="B1177" s="68">
        <f>SUM(B1178:B1182)</f>
        <v>0</v>
      </c>
      <c r="C1177" s="68">
        <f>SUM(C1178:C1182)</f>
        <v>0</v>
      </c>
      <c r="D1177" s="69" t="str">
        <f t="shared" si="18"/>
        <v/>
      </c>
    </row>
    <row r="1178" spans="1:4">
      <c r="A1178" s="70" t="s">
        <v>1027</v>
      </c>
      <c r="B1178" s="68">
        <v>0</v>
      </c>
      <c r="C1178" s="68"/>
      <c r="D1178" s="69" t="str">
        <f t="shared" si="18"/>
        <v/>
      </c>
    </row>
    <row r="1179" spans="1:4">
      <c r="A1179" s="70" t="s">
        <v>1028</v>
      </c>
      <c r="B1179" s="68">
        <v>0</v>
      </c>
      <c r="C1179" s="68">
        <v>0</v>
      </c>
      <c r="D1179" s="69" t="str">
        <f t="shared" si="18"/>
        <v/>
      </c>
    </row>
    <row r="1180" spans="1:4">
      <c r="A1180" s="70" t="s">
        <v>1029</v>
      </c>
      <c r="B1180" s="68">
        <v>0</v>
      </c>
      <c r="C1180" s="68">
        <v>0</v>
      </c>
      <c r="D1180" s="69" t="str">
        <f t="shared" si="18"/>
        <v/>
      </c>
    </row>
    <row r="1181" spans="1:4">
      <c r="A1181" s="70" t="s">
        <v>1030</v>
      </c>
      <c r="B1181" s="68">
        <v>0</v>
      </c>
      <c r="C1181" s="68">
        <v>0</v>
      </c>
      <c r="D1181" s="69" t="str">
        <f t="shared" si="18"/>
        <v/>
      </c>
    </row>
    <row r="1182" spans="1:4">
      <c r="A1182" s="70" t="s">
        <v>1031</v>
      </c>
      <c r="B1182" s="68">
        <v>0</v>
      </c>
      <c r="C1182" s="68">
        <v>0</v>
      </c>
      <c r="D1182" s="69" t="str">
        <f t="shared" si="18"/>
        <v/>
      </c>
    </row>
    <row r="1183" spans="1:4">
      <c r="A1183" s="70" t="s">
        <v>1032</v>
      </c>
      <c r="B1183" s="68">
        <f>SUM(B1184:B1188)</f>
        <v>30</v>
      </c>
      <c r="C1183" s="68">
        <f>SUM(C1184:C1188)</f>
        <v>30</v>
      </c>
      <c r="D1183" s="69">
        <f t="shared" si="18"/>
        <v>100</v>
      </c>
    </row>
    <row r="1184" spans="1:4">
      <c r="A1184" s="70" t="s">
        <v>1033</v>
      </c>
      <c r="B1184" s="68">
        <v>0</v>
      </c>
      <c r="C1184" s="68">
        <v>0</v>
      </c>
      <c r="D1184" s="69" t="str">
        <f t="shared" si="18"/>
        <v/>
      </c>
    </row>
    <row r="1185" spans="1:4">
      <c r="A1185" s="70" t="s">
        <v>1034</v>
      </c>
      <c r="B1185" s="68">
        <v>0</v>
      </c>
      <c r="C1185" s="68">
        <v>0</v>
      </c>
      <c r="D1185" s="69" t="str">
        <f t="shared" si="18"/>
        <v/>
      </c>
    </row>
    <row r="1186" spans="1:4">
      <c r="A1186" s="70" t="s">
        <v>1035</v>
      </c>
      <c r="B1186" s="68">
        <v>30</v>
      </c>
      <c r="C1186" s="68">
        <v>30</v>
      </c>
      <c r="D1186" s="69">
        <f t="shared" si="18"/>
        <v>100</v>
      </c>
    </row>
    <row r="1187" spans="1:4">
      <c r="A1187" s="70" t="s">
        <v>1036</v>
      </c>
      <c r="B1187" s="68">
        <v>0</v>
      </c>
      <c r="C1187" s="68">
        <v>0</v>
      </c>
      <c r="D1187" s="69" t="str">
        <f t="shared" si="18"/>
        <v/>
      </c>
    </row>
    <row r="1188" spans="1:4">
      <c r="A1188" s="70" t="s">
        <v>1037</v>
      </c>
      <c r="B1188" s="68">
        <v>0</v>
      </c>
      <c r="C1188" s="68">
        <v>0</v>
      </c>
      <c r="D1188" s="69" t="str">
        <f t="shared" si="18"/>
        <v/>
      </c>
    </row>
    <row r="1189" spans="1:4">
      <c r="A1189" s="70" t="s">
        <v>1038</v>
      </c>
      <c r="B1189" s="68">
        <f>SUM(B1190:B1200)</f>
        <v>0</v>
      </c>
      <c r="C1189" s="68">
        <f>SUM(C1190:C1200)</f>
        <v>0</v>
      </c>
      <c r="D1189" s="69" t="str">
        <f t="shared" si="18"/>
        <v/>
      </c>
    </row>
    <row r="1190" spans="1:4">
      <c r="A1190" s="70" t="s">
        <v>1039</v>
      </c>
      <c r="B1190" s="68">
        <v>0</v>
      </c>
      <c r="C1190" s="68">
        <v>0</v>
      </c>
      <c r="D1190" s="69" t="str">
        <f t="shared" si="18"/>
        <v/>
      </c>
    </row>
    <row r="1191" spans="1:4">
      <c r="A1191" s="70" t="s">
        <v>1040</v>
      </c>
      <c r="B1191" s="68">
        <v>0</v>
      </c>
      <c r="C1191" s="68">
        <v>0</v>
      </c>
      <c r="D1191" s="69" t="str">
        <f t="shared" si="18"/>
        <v/>
      </c>
    </row>
    <row r="1192" spans="1:4">
      <c r="A1192" s="70" t="s">
        <v>1041</v>
      </c>
      <c r="B1192" s="68">
        <v>0</v>
      </c>
      <c r="C1192" s="68">
        <v>0</v>
      </c>
      <c r="D1192" s="69" t="str">
        <f t="shared" si="18"/>
        <v/>
      </c>
    </row>
    <row r="1193" spans="1:4">
      <c r="A1193" s="70" t="s">
        <v>1042</v>
      </c>
      <c r="B1193" s="68">
        <v>0</v>
      </c>
      <c r="C1193" s="68">
        <v>0</v>
      </c>
      <c r="D1193" s="69" t="str">
        <f t="shared" si="18"/>
        <v/>
      </c>
    </row>
    <row r="1194" spans="1:4">
      <c r="A1194" s="70" t="s">
        <v>1043</v>
      </c>
      <c r="B1194" s="68">
        <v>0</v>
      </c>
      <c r="C1194" s="68">
        <v>0</v>
      </c>
      <c r="D1194" s="69" t="str">
        <f t="shared" si="18"/>
        <v/>
      </c>
    </row>
    <row r="1195" spans="1:4">
      <c r="A1195" s="70" t="s">
        <v>1044</v>
      </c>
      <c r="B1195" s="68">
        <v>0</v>
      </c>
      <c r="C1195" s="68">
        <v>0</v>
      </c>
      <c r="D1195" s="69" t="str">
        <f t="shared" si="18"/>
        <v/>
      </c>
    </row>
    <row r="1196" spans="1:4">
      <c r="A1196" s="70" t="s">
        <v>1045</v>
      </c>
      <c r="B1196" s="68">
        <v>0</v>
      </c>
      <c r="C1196" s="68">
        <v>0</v>
      </c>
      <c r="D1196" s="69" t="str">
        <f t="shared" si="18"/>
        <v/>
      </c>
    </row>
    <row r="1197" spans="1:4">
      <c r="A1197" s="70" t="s">
        <v>1046</v>
      </c>
      <c r="B1197" s="68">
        <v>0</v>
      </c>
      <c r="C1197" s="68">
        <v>0</v>
      </c>
      <c r="D1197" s="69" t="str">
        <f t="shared" si="18"/>
        <v/>
      </c>
    </row>
    <row r="1198" spans="1:4">
      <c r="A1198" s="70" t="s">
        <v>1047</v>
      </c>
      <c r="B1198" s="68">
        <v>0</v>
      </c>
      <c r="C1198" s="68">
        <v>0</v>
      </c>
      <c r="D1198" s="69" t="str">
        <f t="shared" si="18"/>
        <v/>
      </c>
    </row>
    <row r="1199" spans="1:4">
      <c r="A1199" s="70" t="s">
        <v>1048</v>
      </c>
      <c r="B1199" s="68">
        <v>0</v>
      </c>
      <c r="C1199" s="68">
        <v>0</v>
      </c>
      <c r="D1199" s="69" t="str">
        <f t="shared" si="18"/>
        <v/>
      </c>
    </row>
    <row r="1200" spans="1:4">
      <c r="A1200" s="70" t="s">
        <v>1049</v>
      </c>
      <c r="B1200" s="68">
        <v>0</v>
      </c>
      <c r="C1200" s="68">
        <v>0</v>
      </c>
      <c r="D1200" s="69" t="str">
        <f t="shared" si="18"/>
        <v/>
      </c>
    </row>
    <row r="1201" spans="1:4">
      <c r="A1201" s="70" t="s">
        <v>1050</v>
      </c>
      <c r="B1201" s="68">
        <v>0</v>
      </c>
      <c r="C1201" s="68"/>
      <c r="D1201" s="69" t="str">
        <f t="shared" si="18"/>
        <v/>
      </c>
    </row>
    <row r="1202" spans="1:4">
      <c r="A1202" s="70" t="s">
        <v>1051</v>
      </c>
      <c r="B1202" s="68">
        <f>SUM(B1203:B1204)</f>
        <v>1030</v>
      </c>
      <c r="C1202" s="68">
        <f>SUM(C1203:C1204)</f>
        <v>223</v>
      </c>
      <c r="D1202" s="69">
        <f t="shared" si="18"/>
        <v>21.6504854368932</v>
      </c>
    </row>
    <row r="1203" spans="1:4">
      <c r="A1203" s="70" t="s">
        <v>1052</v>
      </c>
      <c r="B1203" s="68">
        <v>0</v>
      </c>
      <c r="C1203" s="68"/>
      <c r="D1203" s="69" t="str">
        <f t="shared" si="18"/>
        <v/>
      </c>
    </row>
    <row r="1204" spans="1:4">
      <c r="A1204" s="70" t="s">
        <v>921</v>
      </c>
      <c r="B1204" s="68">
        <f>B1205</f>
        <v>1030</v>
      </c>
      <c r="C1204" s="68">
        <f>C1205</f>
        <v>223</v>
      </c>
      <c r="D1204" s="69">
        <f t="shared" si="18"/>
        <v>21.6504854368932</v>
      </c>
    </row>
    <row r="1205" spans="1:4">
      <c r="A1205" s="70" t="s">
        <v>1053</v>
      </c>
      <c r="B1205" s="68">
        <v>1030</v>
      </c>
      <c r="C1205" s="68">
        <v>223</v>
      </c>
      <c r="D1205" s="69">
        <f t="shared" si="18"/>
        <v>21.6504854368932</v>
      </c>
    </row>
    <row r="1206" spans="1:4">
      <c r="A1206" s="70" t="s">
        <v>1054</v>
      </c>
      <c r="B1206" s="68">
        <f>SUM(B1207)</f>
        <v>44593</v>
      </c>
      <c r="C1206" s="68">
        <f>SUM(C1207)</f>
        <v>44991</v>
      </c>
      <c r="D1206" s="69">
        <f t="shared" si="18"/>
        <v>100.892516762721</v>
      </c>
    </row>
    <row r="1207" spans="1:4">
      <c r="A1207" s="70" t="s">
        <v>1055</v>
      </c>
      <c r="B1207" s="68">
        <f>SUM(B1209,B1208)</f>
        <v>44593</v>
      </c>
      <c r="C1207" s="68">
        <f>SUM(C1209,C1208)</f>
        <v>44991</v>
      </c>
      <c r="D1207" s="69">
        <f t="shared" si="18"/>
        <v>100.892516762721</v>
      </c>
    </row>
    <row r="1208" spans="1:4">
      <c r="A1208" s="76" t="s">
        <v>1057</v>
      </c>
      <c r="B1208" s="68">
        <v>44593</v>
      </c>
      <c r="C1208" s="68">
        <v>44716</v>
      </c>
      <c r="D1208" s="69"/>
    </row>
    <row r="1209" spans="1:4">
      <c r="A1209" s="76" t="s">
        <v>1056</v>
      </c>
      <c r="B1209" s="68"/>
      <c r="C1209" s="68">
        <v>275</v>
      </c>
      <c r="D1209" s="69" t="str">
        <f t="shared" ref="D1209:D1263" si="19">IFERROR(C1209/B1209*100,"")</f>
        <v/>
      </c>
    </row>
    <row r="1210" spans="1:4">
      <c r="A1210" s="70" t="s">
        <v>1058</v>
      </c>
      <c r="B1210" s="68">
        <f>SUM(B1211)</f>
        <v>405.025415</v>
      </c>
      <c r="C1210" s="68">
        <f>SUM(C1211)</f>
        <v>129</v>
      </c>
      <c r="D1210" s="69">
        <f t="shared" si="19"/>
        <v>31.8498531752631</v>
      </c>
    </row>
    <row r="1211" spans="1:4">
      <c r="A1211" s="70" t="s">
        <v>1059</v>
      </c>
      <c r="B1211" s="68">
        <v>405.025415</v>
      </c>
      <c r="C1211" s="68">
        <v>129</v>
      </c>
      <c r="D1211" s="69">
        <f t="shared" si="19"/>
        <v>31.8498531752631</v>
      </c>
    </row>
    <row r="1212" spans="1:4">
      <c r="A1212" s="70"/>
      <c r="B1212" s="67">
        <v>0</v>
      </c>
      <c r="C1212" s="68"/>
      <c r="D1212" s="69" t="str">
        <f t="shared" si="19"/>
        <v/>
      </c>
    </row>
    <row r="1213" spans="1:4">
      <c r="A1213" s="70" t="s">
        <v>1060</v>
      </c>
      <c r="B1213" s="67">
        <f>SUM(B1214,B1220,B1229,B1248,B1253:B1255)</f>
        <v>197574</v>
      </c>
      <c r="C1213" s="68">
        <f>SUM(C1214,C1220,C1229,C1248,C1253:C1255)</f>
        <v>213950</v>
      </c>
      <c r="D1213" s="69">
        <f t="shared" si="19"/>
        <v>108.28853999008</v>
      </c>
    </row>
    <row r="1214" spans="1:4">
      <c r="A1214" s="70" t="s">
        <v>1061</v>
      </c>
      <c r="B1214" s="67">
        <f>SUM(B1215:B1219)</f>
        <v>0</v>
      </c>
      <c r="C1214" s="68">
        <f>SUM(C1215:C1219)</f>
        <v>0</v>
      </c>
      <c r="D1214" s="69" t="str">
        <f t="shared" si="19"/>
        <v/>
      </c>
    </row>
    <row r="1215" spans="1:4">
      <c r="A1215" s="70" t="s">
        <v>1062</v>
      </c>
      <c r="B1215" s="67">
        <v>0</v>
      </c>
      <c r="C1215" s="68"/>
      <c r="D1215" s="69" t="str">
        <f t="shared" si="19"/>
        <v/>
      </c>
    </row>
    <row r="1216" spans="1:4">
      <c r="A1216" s="70" t="s">
        <v>1063</v>
      </c>
      <c r="B1216" s="67">
        <v>0</v>
      </c>
      <c r="C1216" s="68"/>
      <c r="D1216" s="69" t="str">
        <f t="shared" si="19"/>
        <v/>
      </c>
    </row>
    <row r="1217" spans="1:4">
      <c r="A1217" s="70" t="s">
        <v>1064</v>
      </c>
      <c r="B1217" s="67">
        <v>0</v>
      </c>
      <c r="C1217" s="68"/>
      <c r="D1217" s="69" t="str">
        <f t="shared" si="19"/>
        <v/>
      </c>
    </row>
    <row r="1218" spans="1:4">
      <c r="A1218" s="70" t="s">
        <v>1065</v>
      </c>
      <c r="B1218" s="67">
        <v>0</v>
      </c>
      <c r="C1218" s="68"/>
      <c r="D1218" s="69" t="str">
        <f t="shared" si="19"/>
        <v/>
      </c>
    </row>
    <row r="1219" spans="1:4">
      <c r="A1219" s="70" t="s">
        <v>1066</v>
      </c>
      <c r="B1219" s="67">
        <v>0</v>
      </c>
      <c r="C1219" s="68"/>
      <c r="D1219" s="69" t="str">
        <f t="shared" si="19"/>
        <v/>
      </c>
    </row>
    <row r="1220" spans="1:4">
      <c r="A1220" s="70" t="s">
        <v>1067</v>
      </c>
      <c r="B1220" s="67">
        <f>SUM(B1221:B1228)</f>
        <v>45000</v>
      </c>
      <c r="C1220" s="68">
        <f>SUM(C1221:C1228)</f>
        <v>54950</v>
      </c>
      <c r="D1220" s="69">
        <f t="shared" si="19"/>
        <v>122.111111111111</v>
      </c>
    </row>
    <row r="1221" ht="14.25" spans="1:4">
      <c r="A1221" s="77" t="s">
        <v>1068</v>
      </c>
      <c r="B1221" s="67">
        <v>22957</v>
      </c>
      <c r="C1221" s="68">
        <v>32907</v>
      </c>
      <c r="D1221" s="69">
        <f t="shared" si="19"/>
        <v>143.341900074051</v>
      </c>
    </row>
    <row r="1222" ht="14.25" spans="1:4">
      <c r="A1222" s="77" t="s">
        <v>1069</v>
      </c>
      <c r="B1222" s="67">
        <v>0</v>
      </c>
      <c r="C1222" s="68">
        <v>0</v>
      </c>
      <c r="D1222" s="69" t="str">
        <f t="shared" si="19"/>
        <v/>
      </c>
    </row>
    <row r="1223" ht="14.25" spans="1:4">
      <c r="A1223" s="77" t="s">
        <v>1070</v>
      </c>
      <c r="B1223" s="67">
        <v>0</v>
      </c>
      <c r="C1223" s="68">
        <v>0</v>
      </c>
      <c r="D1223" s="69" t="str">
        <f t="shared" si="19"/>
        <v/>
      </c>
    </row>
    <row r="1224" ht="14.25" spans="1:4">
      <c r="A1224" s="78" t="s">
        <v>1071</v>
      </c>
      <c r="B1224" s="67">
        <v>0</v>
      </c>
      <c r="C1224" s="68">
        <v>0</v>
      </c>
      <c r="D1224" s="69" t="str">
        <f t="shared" si="19"/>
        <v/>
      </c>
    </row>
    <row r="1225" ht="14.25" spans="1:4">
      <c r="A1225" s="78" t="s">
        <v>1072</v>
      </c>
      <c r="B1225" s="67">
        <v>5966</v>
      </c>
      <c r="C1225" s="68">
        <v>5966</v>
      </c>
      <c r="D1225" s="69">
        <f t="shared" si="19"/>
        <v>100</v>
      </c>
    </row>
    <row r="1226" spans="1:4">
      <c r="A1226" s="70" t="s">
        <v>1073</v>
      </c>
      <c r="B1226" s="67">
        <v>4191</v>
      </c>
      <c r="C1226" s="68">
        <v>4191</v>
      </c>
      <c r="D1226" s="69">
        <f t="shared" si="19"/>
        <v>100</v>
      </c>
    </row>
    <row r="1227" spans="1:4">
      <c r="A1227" s="70" t="s">
        <v>1074</v>
      </c>
      <c r="B1227" s="67">
        <v>11866</v>
      </c>
      <c r="C1227" s="68">
        <v>11866</v>
      </c>
      <c r="D1227" s="69">
        <f t="shared" si="19"/>
        <v>100</v>
      </c>
    </row>
    <row r="1228" spans="1:4">
      <c r="A1228" s="70" t="s">
        <v>1075</v>
      </c>
      <c r="B1228" s="67">
        <v>20</v>
      </c>
      <c r="C1228" s="68">
        <v>20</v>
      </c>
      <c r="D1228" s="69">
        <f t="shared" si="19"/>
        <v>100</v>
      </c>
    </row>
    <row r="1229" spans="1:4">
      <c r="A1229" s="70" t="s">
        <v>1076</v>
      </c>
      <c r="B1229" s="67">
        <f>SUM(B1230:B1247)</f>
        <v>0</v>
      </c>
      <c r="C1229" s="68">
        <f>SUM(C1230:C1247)</f>
        <v>0</v>
      </c>
      <c r="D1229" s="69" t="str">
        <f t="shared" si="19"/>
        <v/>
      </c>
    </row>
    <row r="1230" spans="1:4">
      <c r="A1230" s="70" t="s">
        <v>63</v>
      </c>
      <c r="B1230" s="79"/>
      <c r="C1230" s="79"/>
      <c r="D1230" s="69" t="str">
        <f t="shared" si="19"/>
        <v/>
      </c>
    </row>
    <row r="1231" spans="1:4">
      <c r="A1231" s="70" t="s">
        <v>64</v>
      </c>
      <c r="B1231" s="79"/>
      <c r="C1231" s="79"/>
      <c r="D1231" s="69" t="str">
        <f t="shared" si="19"/>
        <v/>
      </c>
    </row>
    <row r="1232" spans="1:4">
      <c r="A1232" s="70" t="s">
        <v>65</v>
      </c>
      <c r="B1232" s="79"/>
      <c r="C1232" s="79"/>
      <c r="D1232" s="69" t="str">
        <f t="shared" si="19"/>
        <v/>
      </c>
    </row>
    <row r="1233" spans="1:4">
      <c r="A1233" s="70" t="s">
        <v>66</v>
      </c>
      <c r="B1233" s="79"/>
      <c r="C1233" s="79"/>
      <c r="D1233" s="69" t="str">
        <f t="shared" si="19"/>
        <v/>
      </c>
    </row>
    <row r="1234" spans="1:4">
      <c r="A1234" s="70" t="s">
        <v>67</v>
      </c>
      <c r="B1234" s="79"/>
      <c r="C1234" s="79"/>
      <c r="D1234" s="69" t="str">
        <f t="shared" si="19"/>
        <v/>
      </c>
    </row>
    <row r="1235" spans="1:4">
      <c r="A1235" s="70" t="s">
        <v>68</v>
      </c>
      <c r="B1235" s="79"/>
      <c r="C1235" s="79"/>
      <c r="D1235" s="69" t="str">
        <f t="shared" si="19"/>
        <v/>
      </c>
    </row>
    <row r="1236" spans="1:4">
      <c r="A1236" s="70" t="s">
        <v>69</v>
      </c>
      <c r="B1236" s="79"/>
      <c r="C1236" s="79"/>
      <c r="D1236" s="69" t="str">
        <f t="shared" si="19"/>
        <v/>
      </c>
    </row>
    <row r="1237" spans="1:4">
      <c r="A1237" s="70" t="s">
        <v>70</v>
      </c>
      <c r="B1237" s="79"/>
      <c r="C1237" s="79"/>
      <c r="D1237" s="69" t="str">
        <f t="shared" si="19"/>
        <v/>
      </c>
    </row>
    <row r="1238" spans="1:4">
      <c r="A1238" s="70" t="s">
        <v>71</v>
      </c>
      <c r="B1238" s="79"/>
      <c r="C1238" s="79"/>
      <c r="D1238" s="69" t="str">
        <f t="shared" si="19"/>
        <v/>
      </c>
    </row>
    <row r="1239" spans="1:4">
      <c r="A1239" s="70" t="s">
        <v>72</v>
      </c>
      <c r="B1239" s="79"/>
      <c r="C1239" s="79"/>
      <c r="D1239" s="69" t="str">
        <f t="shared" si="19"/>
        <v/>
      </c>
    </row>
    <row r="1240" spans="1:4">
      <c r="A1240" s="70" t="s">
        <v>73</v>
      </c>
      <c r="B1240" s="79"/>
      <c r="C1240" s="79"/>
      <c r="D1240" s="69" t="str">
        <f t="shared" si="19"/>
        <v/>
      </c>
    </row>
    <row r="1241" spans="1:4">
      <c r="A1241" s="70" t="s">
        <v>74</v>
      </c>
      <c r="B1241" s="79"/>
      <c r="C1241" s="79"/>
      <c r="D1241" s="69" t="str">
        <f t="shared" si="19"/>
        <v/>
      </c>
    </row>
    <row r="1242" spans="1:4">
      <c r="A1242" s="70" t="s">
        <v>75</v>
      </c>
      <c r="B1242" s="79"/>
      <c r="C1242" s="79"/>
      <c r="D1242" s="69" t="str">
        <f t="shared" si="19"/>
        <v/>
      </c>
    </row>
    <row r="1243" spans="1:4">
      <c r="A1243" s="70" t="s">
        <v>76</v>
      </c>
      <c r="B1243" s="79"/>
      <c r="C1243" s="79"/>
      <c r="D1243" s="69" t="str">
        <f t="shared" si="19"/>
        <v/>
      </c>
    </row>
    <row r="1244" spans="1:4">
      <c r="A1244" s="70" t="s">
        <v>77</v>
      </c>
      <c r="B1244" s="79"/>
      <c r="C1244" s="79"/>
      <c r="D1244" s="69" t="str">
        <f t="shared" si="19"/>
        <v/>
      </c>
    </row>
    <row r="1245" spans="1:4">
      <c r="A1245" s="70" t="s">
        <v>78</v>
      </c>
      <c r="B1245" s="79"/>
      <c r="C1245" s="79"/>
      <c r="D1245" s="69" t="str">
        <f t="shared" si="19"/>
        <v/>
      </c>
    </row>
    <row r="1246" spans="1:4">
      <c r="A1246" s="70" t="s">
        <v>79</v>
      </c>
      <c r="B1246" s="79"/>
      <c r="C1246" s="79"/>
      <c r="D1246" s="69" t="str">
        <f t="shared" si="19"/>
        <v/>
      </c>
    </row>
    <row r="1247" spans="1:4">
      <c r="A1247" s="70" t="s">
        <v>1077</v>
      </c>
      <c r="B1247" s="79"/>
      <c r="C1247" s="79"/>
      <c r="D1247" s="69" t="str">
        <f t="shared" si="19"/>
        <v/>
      </c>
    </row>
    <row r="1248" spans="1:4">
      <c r="A1248" s="70" t="s">
        <v>1078</v>
      </c>
      <c r="B1248" s="67">
        <f>SUM(B1249:B1252)</f>
        <v>52574</v>
      </c>
      <c r="C1248" s="68">
        <f>SUM(C1249:C1252)</f>
        <v>59000</v>
      </c>
      <c r="D1248" s="69">
        <f t="shared" si="19"/>
        <v>112.222771712253</v>
      </c>
    </row>
    <row r="1249" ht="14.25" spans="1:4">
      <c r="A1249" s="80" t="s">
        <v>1079</v>
      </c>
      <c r="B1249" s="67">
        <v>18855</v>
      </c>
      <c r="C1249" s="67">
        <v>18855</v>
      </c>
      <c r="D1249" s="69">
        <f t="shared" si="19"/>
        <v>100</v>
      </c>
    </row>
    <row r="1250" ht="14.25" spans="1:4">
      <c r="A1250" s="80" t="s">
        <v>1080</v>
      </c>
      <c r="B1250" s="67">
        <v>81310</v>
      </c>
      <c r="C1250" s="67">
        <v>87736</v>
      </c>
      <c r="D1250" s="69">
        <f t="shared" si="19"/>
        <v>107.903086951175</v>
      </c>
    </row>
    <row r="1251" ht="14.25" spans="1:4">
      <c r="A1251" s="80" t="s">
        <v>1081</v>
      </c>
      <c r="B1251" s="67">
        <v>776</v>
      </c>
      <c r="C1251" s="67">
        <v>776</v>
      </c>
      <c r="D1251" s="69">
        <f t="shared" si="19"/>
        <v>100</v>
      </c>
    </row>
    <row r="1252" ht="14.25" spans="1:4">
      <c r="A1252" s="80" t="s">
        <v>1082</v>
      </c>
      <c r="B1252" s="67">
        <v>-48367</v>
      </c>
      <c r="C1252" s="67">
        <v>-48367</v>
      </c>
      <c r="D1252" s="69">
        <f t="shared" si="19"/>
        <v>100</v>
      </c>
    </row>
    <row r="1253" spans="1:4">
      <c r="A1253" s="70" t="s">
        <v>1083</v>
      </c>
      <c r="B1253" s="67">
        <v>11000</v>
      </c>
      <c r="C1253" s="68">
        <v>11000</v>
      </c>
      <c r="D1253" s="69">
        <f t="shared" si="19"/>
        <v>100</v>
      </c>
    </row>
    <row r="1254" spans="1:4">
      <c r="A1254" s="70" t="s">
        <v>1084</v>
      </c>
      <c r="B1254" s="67">
        <v>89000</v>
      </c>
      <c r="C1254" s="68">
        <v>89000</v>
      </c>
      <c r="D1254" s="69">
        <f t="shared" si="19"/>
        <v>100</v>
      </c>
    </row>
    <row r="1255" spans="1:4">
      <c r="A1255" s="70" t="s">
        <v>1085</v>
      </c>
      <c r="B1255" s="67">
        <f>SUM(B1256)</f>
        <v>0</v>
      </c>
      <c r="C1255" s="68">
        <f>SUM(C1256)</f>
        <v>0</v>
      </c>
      <c r="D1255" s="69" t="str">
        <f t="shared" si="19"/>
        <v/>
      </c>
    </row>
    <row r="1256" spans="1:4">
      <c r="A1256" s="70" t="s">
        <v>1086</v>
      </c>
      <c r="B1256" s="67">
        <v>0</v>
      </c>
      <c r="C1256" s="68"/>
      <c r="D1256" s="69" t="str">
        <f t="shared" si="19"/>
        <v/>
      </c>
    </row>
    <row r="1257" spans="1:4">
      <c r="A1257" s="70"/>
      <c r="B1257" s="67">
        <v>0</v>
      </c>
      <c r="C1257" s="68"/>
      <c r="D1257" s="69" t="str">
        <f t="shared" si="19"/>
        <v/>
      </c>
    </row>
    <row r="1258" spans="1:4">
      <c r="A1258" s="70" t="s">
        <v>1087</v>
      </c>
      <c r="B1258" s="67">
        <f>SUM(B1259)</f>
        <v>48900</v>
      </c>
      <c r="C1258" s="68">
        <f>SUM(C1259)</f>
        <v>48900</v>
      </c>
      <c r="D1258" s="69">
        <f t="shared" si="19"/>
        <v>100</v>
      </c>
    </row>
    <row r="1259" spans="1:4">
      <c r="A1259" s="70" t="s">
        <v>1088</v>
      </c>
      <c r="B1259" s="67">
        <f>SUM(B1260)</f>
        <v>48900</v>
      </c>
      <c r="C1259" s="68">
        <f>SUM(C1260)</f>
        <v>48900</v>
      </c>
      <c r="D1259" s="69">
        <f t="shared" si="19"/>
        <v>100</v>
      </c>
    </row>
    <row r="1260" spans="1:4">
      <c r="A1260" s="70" t="s">
        <v>1089</v>
      </c>
      <c r="B1260" s="67">
        <v>48900</v>
      </c>
      <c r="C1260" s="68">
        <v>48900</v>
      </c>
      <c r="D1260" s="69">
        <f t="shared" si="19"/>
        <v>100</v>
      </c>
    </row>
    <row r="1261" spans="1:4">
      <c r="A1261" s="70"/>
      <c r="B1261" s="67">
        <v>0</v>
      </c>
      <c r="C1261" s="68"/>
      <c r="D1261" s="69" t="str">
        <f t="shared" si="19"/>
        <v/>
      </c>
    </row>
    <row r="1262" spans="1:4">
      <c r="A1262" s="81"/>
      <c r="B1262" s="82">
        <v>0</v>
      </c>
      <c r="C1262" s="83"/>
      <c r="D1262" s="69" t="str">
        <f t="shared" si="19"/>
        <v/>
      </c>
    </row>
    <row r="1263" spans="1:4">
      <c r="A1263" s="84" t="s">
        <v>1090</v>
      </c>
      <c r="B1263" s="67">
        <f>SUM(B4,B1213,B1258)</f>
        <v>2201083.477161</v>
      </c>
      <c r="C1263" s="68">
        <f>SUM(C4,C1213,C1258)</f>
        <v>2234464</v>
      </c>
      <c r="D1263" s="69">
        <f t="shared" si="19"/>
        <v>101.516549607744</v>
      </c>
    </row>
  </sheetData>
  <mergeCells count="1">
    <mergeCell ref="A1:D1"/>
  </mergeCells>
  <pageMargins left="0.75" right="0.75" top="1" bottom="1" header="0.509027777777778" footer="0.509027777777778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40"/>
  <sheetViews>
    <sheetView topLeftCell="A6" workbookViewId="0">
      <selection activeCell="E16" sqref="E16"/>
    </sheetView>
  </sheetViews>
  <sheetFormatPr defaultColWidth="9" defaultRowHeight="14.25" outlineLevelCol="6"/>
  <cols>
    <col min="1" max="1" width="36.775" style="27" customWidth="1"/>
    <col min="2" max="3" width="13.8833333333333" style="27" customWidth="1"/>
    <col min="4" max="4" width="10.4416666666667" style="27" customWidth="1"/>
    <col min="5" max="5" width="10.6666666666667" style="27" customWidth="1"/>
    <col min="6" max="16384" width="9" style="27"/>
  </cols>
  <sheetData>
    <row r="1" s="24" customFormat="1" ht="31.2" customHeight="1" spans="1:5">
      <c r="A1" s="28" t="s">
        <v>1096</v>
      </c>
      <c r="B1" s="28"/>
      <c r="C1" s="28"/>
      <c r="D1" s="28"/>
      <c r="E1" s="28"/>
    </row>
    <row r="2" ht="31.2" customHeight="1" spans="1:5">
      <c r="A2" s="27" t="s">
        <v>1097</v>
      </c>
      <c r="C2" s="45"/>
      <c r="D2" s="46" t="s">
        <v>8</v>
      </c>
      <c r="E2" s="46"/>
    </row>
    <row r="3" ht="38.25" customHeight="1" spans="1:5">
      <c r="A3" s="47" t="s">
        <v>9</v>
      </c>
      <c r="B3" s="31" t="s">
        <v>1098</v>
      </c>
      <c r="C3" s="31" t="s">
        <v>1099</v>
      </c>
      <c r="D3" s="32" t="s">
        <v>1100</v>
      </c>
      <c r="E3" s="33" t="s">
        <v>1101</v>
      </c>
    </row>
    <row r="4" ht="21.9" customHeight="1" spans="1:5">
      <c r="A4" s="48" t="s">
        <v>1102</v>
      </c>
      <c r="B4" s="49">
        <f>SUM(B5:B7)</f>
        <v>0</v>
      </c>
      <c r="C4" s="49">
        <f>SUM(C5:C7)</f>
        <v>0</v>
      </c>
      <c r="D4" s="36" t="str">
        <f>IFERROR(C4/B4*100,"")</f>
        <v/>
      </c>
      <c r="E4" s="50"/>
    </row>
    <row r="5" ht="21.9" customHeight="1" spans="1:5">
      <c r="A5" s="48" t="s">
        <v>1103</v>
      </c>
      <c r="B5" s="51"/>
      <c r="C5" s="52"/>
      <c r="D5" s="36" t="str">
        <f>IFERROR(C5/B5*100,"")</f>
        <v/>
      </c>
      <c r="E5" s="50"/>
    </row>
    <row r="6" ht="21.9" customHeight="1" spans="1:5">
      <c r="A6" s="48" t="s">
        <v>1104</v>
      </c>
      <c r="B6" s="51"/>
      <c r="C6" s="52"/>
      <c r="D6" s="36" t="str">
        <f>IFERROR(C6/B6*100,"")</f>
        <v/>
      </c>
      <c r="E6" s="50"/>
    </row>
    <row r="7" ht="21.9" customHeight="1" spans="1:5">
      <c r="A7" s="48" t="s">
        <v>1105</v>
      </c>
      <c r="B7" s="51"/>
      <c r="C7" s="53"/>
      <c r="D7" s="36" t="str">
        <f>IFERROR(C7/B7*100,"")</f>
        <v/>
      </c>
      <c r="E7" s="50"/>
    </row>
    <row r="8" ht="21.9" customHeight="1" spans="1:5">
      <c r="A8" s="48" t="s">
        <v>1106</v>
      </c>
      <c r="B8" s="49">
        <f>SUM(B9:B11)</f>
        <v>0</v>
      </c>
      <c r="C8" s="49">
        <f>SUM(C9:C11)</f>
        <v>0</v>
      </c>
      <c r="D8" s="36" t="str">
        <f>IFERROR(C8/B8*100,"")</f>
        <v/>
      </c>
      <c r="E8" s="50"/>
    </row>
    <row r="9" ht="21.9" customHeight="1" spans="1:5">
      <c r="A9" s="48" t="s">
        <v>1103</v>
      </c>
      <c r="B9" s="51"/>
      <c r="C9" s="52"/>
      <c r="D9" s="36" t="str">
        <f>IFERROR(C9/B9*100,"")</f>
        <v/>
      </c>
      <c r="E9" s="50"/>
    </row>
    <row r="10" ht="21.9" customHeight="1" spans="1:5">
      <c r="A10" s="48" t="s">
        <v>1104</v>
      </c>
      <c r="B10" s="51"/>
      <c r="C10" s="52"/>
      <c r="D10" s="36" t="str">
        <f>IFERROR(C10/B10*100,"")</f>
        <v/>
      </c>
      <c r="E10" s="50"/>
    </row>
    <row r="11" ht="21.9" customHeight="1" spans="1:5">
      <c r="A11" s="48" t="s">
        <v>1105</v>
      </c>
      <c r="B11" s="51"/>
      <c r="C11" s="52"/>
      <c r="D11" s="36" t="str">
        <f>IFERROR(C11/B11*100,"")</f>
        <v/>
      </c>
      <c r="E11" s="50"/>
    </row>
    <row r="12" ht="21.9" customHeight="1" spans="1:5">
      <c r="A12" s="48" t="s">
        <v>1107</v>
      </c>
      <c r="B12" s="49">
        <f>SUM(B13:B17)</f>
        <v>8188.02</v>
      </c>
      <c r="C12" s="49">
        <f>SUM(C13:C17)</f>
        <v>8363.03</v>
      </c>
      <c r="D12" s="36">
        <f>IFERROR(C12/B12*100,"")</f>
        <v>102.137390968757</v>
      </c>
      <c r="E12" s="50"/>
    </row>
    <row r="13" ht="21.9" customHeight="1" spans="1:5">
      <c r="A13" s="48" t="s">
        <v>1103</v>
      </c>
      <c r="B13" s="51">
        <v>3568</v>
      </c>
      <c r="C13" s="52">
        <v>3425.46</v>
      </c>
      <c r="D13" s="36">
        <f>IFERROR(C13/B13*100,"")</f>
        <v>96.0050448430493</v>
      </c>
      <c r="E13" s="50"/>
    </row>
    <row r="14" ht="21.9" customHeight="1" spans="1:5">
      <c r="A14" s="48" t="s">
        <v>1104</v>
      </c>
      <c r="B14" s="51">
        <v>4217.02</v>
      </c>
      <c r="C14" s="52">
        <v>4675.57</v>
      </c>
      <c r="D14" s="36">
        <f>IFERROR(C14/B14*100,"")</f>
        <v>110.873792393681</v>
      </c>
      <c r="E14" s="50"/>
    </row>
    <row r="15" ht="21.9" customHeight="1" spans="1:5">
      <c r="A15" s="48" t="s">
        <v>1105</v>
      </c>
      <c r="B15" s="51">
        <v>134</v>
      </c>
      <c r="C15" s="52">
        <v>262</v>
      </c>
      <c r="D15" s="36">
        <f>IFERROR(C15/B15*100,"")</f>
        <v>195.522388059702</v>
      </c>
      <c r="E15" s="50"/>
    </row>
    <row r="16" ht="21.9" customHeight="1" spans="1:5">
      <c r="A16" s="48" t="s">
        <v>1108</v>
      </c>
      <c r="B16" s="51">
        <v>6</v>
      </c>
      <c r="C16" s="52"/>
      <c r="D16" s="36"/>
      <c r="E16" s="50"/>
    </row>
    <row r="17" ht="21.9" customHeight="1" spans="1:5">
      <c r="A17" s="48" t="s">
        <v>1109</v>
      </c>
      <c r="B17" s="51">
        <v>263</v>
      </c>
      <c r="C17" s="52"/>
      <c r="D17" s="36"/>
      <c r="E17" s="50"/>
    </row>
    <row r="18" ht="21.9" customHeight="1" spans="1:5">
      <c r="A18" s="48" t="s">
        <v>1110</v>
      </c>
      <c r="B18" s="49">
        <f>SUM(B19:B21)</f>
        <v>0</v>
      </c>
      <c r="C18" s="49">
        <f>SUM(C19:C21)</f>
        <v>0</v>
      </c>
      <c r="D18" s="36" t="str">
        <f t="shared" ref="D18:D38" si="0">IFERROR(C18/B18*100,"")</f>
        <v/>
      </c>
      <c r="E18" s="54"/>
    </row>
    <row r="19" ht="21.9" customHeight="1" spans="1:5">
      <c r="A19" s="48" t="s">
        <v>1103</v>
      </c>
      <c r="B19" s="51"/>
      <c r="C19" s="52"/>
      <c r="D19" s="36" t="str">
        <f t="shared" si="0"/>
        <v/>
      </c>
      <c r="E19" s="54"/>
    </row>
    <row r="20" ht="21.9" customHeight="1" spans="1:5">
      <c r="A20" s="48" t="s">
        <v>1104</v>
      </c>
      <c r="B20" s="51"/>
      <c r="C20" s="52"/>
      <c r="D20" s="36" t="str">
        <f t="shared" si="0"/>
        <v/>
      </c>
      <c r="E20" s="54"/>
    </row>
    <row r="21" ht="21.9" customHeight="1" spans="1:5">
      <c r="A21" s="48" t="s">
        <v>1105</v>
      </c>
      <c r="B21" s="51"/>
      <c r="C21" s="52"/>
      <c r="D21" s="36" t="str">
        <f t="shared" si="0"/>
        <v/>
      </c>
      <c r="E21" s="54"/>
    </row>
    <row r="22" ht="21.9" customHeight="1" spans="1:5">
      <c r="A22" s="48" t="s">
        <v>1111</v>
      </c>
      <c r="B22" s="49">
        <f>SUM(B23:B25)</f>
        <v>0</v>
      </c>
      <c r="C22" s="49">
        <f>SUM(C23:C25)</f>
        <v>0</v>
      </c>
      <c r="D22" s="36" t="str">
        <f t="shared" si="0"/>
        <v/>
      </c>
      <c r="E22" s="50"/>
    </row>
    <row r="23" ht="21.9" customHeight="1" spans="1:5">
      <c r="A23" s="48" t="s">
        <v>1103</v>
      </c>
      <c r="B23" s="51"/>
      <c r="C23" s="52"/>
      <c r="D23" s="36" t="str">
        <f t="shared" si="0"/>
        <v/>
      </c>
      <c r="E23" s="50"/>
    </row>
    <row r="24" ht="21.9" customHeight="1" spans="1:5">
      <c r="A24" s="48" t="s">
        <v>1104</v>
      </c>
      <c r="B24" s="51"/>
      <c r="C24" s="52"/>
      <c r="D24" s="36" t="str">
        <f t="shared" si="0"/>
        <v/>
      </c>
      <c r="E24" s="50"/>
    </row>
    <row r="25" ht="21.9" customHeight="1" spans="1:5">
      <c r="A25" s="48" t="s">
        <v>1105</v>
      </c>
      <c r="B25" s="51"/>
      <c r="C25" s="52"/>
      <c r="D25" s="36" t="str">
        <f t="shared" si="0"/>
        <v/>
      </c>
      <c r="E25" s="50"/>
    </row>
    <row r="26" ht="21.9" customHeight="1" spans="1:5">
      <c r="A26" s="48" t="s">
        <v>1112</v>
      </c>
      <c r="B26" s="49">
        <f>SUM(B27:B29)</f>
        <v>0</v>
      </c>
      <c r="C26" s="49">
        <f>SUM(C27:C29)</f>
        <v>0</v>
      </c>
      <c r="D26" s="36" t="str">
        <f t="shared" si="0"/>
        <v/>
      </c>
      <c r="E26" s="50"/>
    </row>
    <row r="27" ht="21.9" customHeight="1" spans="1:5">
      <c r="A27" s="48" t="s">
        <v>1103</v>
      </c>
      <c r="B27" s="51"/>
      <c r="C27" s="52"/>
      <c r="D27" s="36" t="str">
        <f t="shared" si="0"/>
        <v/>
      </c>
      <c r="E27" s="50"/>
    </row>
    <row r="28" ht="21.9" customHeight="1" spans="1:5">
      <c r="A28" s="48" t="s">
        <v>1104</v>
      </c>
      <c r="B28" s="51"/>
      <c r="C28" s="52"/>
      <c r="D28" s="36" t="str">
        <f t="shared" si="0"/>
        <v/>
      </c>
      <c r="E28" s="50"/>
    </row>
    <row r="29" ht="21.9" customHeight="1" spans="1:5">
      <c r="A29" s="48" t="s">
        <v>1105</v>
      </c>
      <c r="B29" s="51"/>
      <c r="C29" s="52"/>
      <c r="D29" s="36" t="str">
        <f t="shared" si="0"/>
        <v/>
      </c>
      <c r="E29" s="50"/>
    </row>
    <row r="30" ht="21.9" customHeight="1" spans="1:5">
      <c r="A30" s="48" t="s">
        <v>1113</v>
      </c>
      <c r="B30" s="49">
        <f>SUM(B31:B33)</f>
        <v>0</v>
      </c>
      <c r="C30" s="49">
        <f>SUM(C31:C33)</f>
        <v>0</v>
      </c>
      <c r="D30" s="36" t="str">
        <f t="shared" si="0"/>
        <v/>
      </c>
      <c r="E30" s="50"/>
    </row>
    <row r="31" ht="21.9" customHeight="1" spans="1:5">
      <c r="A31" s="48" t="s">
        <v>1103</v>
      </c>
      <c r="B31" s="51"/>
      <c r="C31" s="52"/>
      <c r="D31" s="36" t="str">
        <f t="shared" si="0"/>
        <v/>
      </c>
      <c r="E31" s="50"/>
    </row>
    <row r="32" ht="21.9" customHeight="1" spans="1:5">
      <c r="A32" s="48" t="s">
        <v>1104</v>
      </c>
      <c r="B32" s="51"/>
      <c r="C32" s="52"/>
      <c r="D32" s="36" t="str">
        <f t="shared" si="0"/>
        <v/>
      </c>
      <c r="E32" s="50"/>
    </row>
    <row r="33" ht="21.9" customHeight="1" spans="1:7">
      <c r="A33" s="48" t="s">
        <v>1105</v>
      </c>
      <c r="B33" s="51"/>
      <c r="C33" s="52"/>
      <c r="D33" s="36" t="str">
        <f t="shared" si="0"/>
        <v/>
      </c>
      <c r="E33" s="50"/>
      <c r="G33" s="27" t="s">
        <v>40</v>
      </c>
    </row>
    <row r="34" ht="21.9" customHeight="1" spans="1:5">
      <c r="A34" s="48"/>
      <c r="B34" s="51"/>
      <c r="C34" s="52"/>
      <c r="D34" s="36" t="str">
        <f t="shared" si="0"/>
        <v/>
      </c>
      <c r="E34" s="50"/>
    </row>
    <row r="35" ht="21.9" customHeight="1" spans="1:5">
      <c r="A35" s="48" t="s">
        <v>1114</v>
      </c>
      <c r="B35" s="55">
        <f>SUM(B4,B8,B12,B18,B22,B26,B30)</f>
        <v>8188.02</v>
      </c>
      <c r="C35" s="55">
        <f>SUM(C4,C8,C12,C18,C22,C26,C30)</f>
        <v>8363.03</v>
      </c>
      <c r="D35" s="36">
        <f t="shared" si="0"/>
        <v>102.137390968757</v>
      </c>
      <c r="E35" s="50"/>
    </row>
    <row r="36" ht="21.9" customHeight="1" spans="1:5">
      <c r="A36" s="48" t="s">
        <v>1103</v>
      </c>
      <c r="B36" s="55">
        <f t="shared" ref="B36:C38" si="1">SUM(B5,B9,B13,B19,B23,B27,B31)</f>
        <v>3568</v>
      </c>
      <c r="C36" s="55">
        <f t="shared" si="1"/>
        <v>3425.46</v>
      </c>
      <c r="D36" s="36">
        <f t="shared" si="0"/>
        <v>96.0050448430493</v>
      </c>
      <c r="E36" s="50"/>
    </row>
    <row r="37" ht="21.9" customHeight="1" spans="1:5">
      <c r="A37" s="48" t="s">
        <v>1104</v>
      </c>
      <c r="B37" s="55">
        <f t="shared" si="1"/>
        <v>4217.02</v>
      </c>
      <c r="C37" s="55">
        <f t="shared" si="1"/>
        <v>4675.57</v>
      </c>
      <c r="D37" s="36">
        <f t="shared" si="0"/>
        <v>110.873792393681</v>
      </c>
      <c r="E37" s="50"/>
    </row>
    <row r="38" ht="21.9" customHeight="1" spans="1:5">
      <c r="A38" s="48" t="s">
        <v>1105</v>
      </c>
      <c r="B38" s="55">
        <f t="shared" si="1"/>
        <v>134</v>
      </c>
      <c r="C38" s="55">
        <f t="shared" si="1"/>
        <v>262</v>
      </c>
      <c r="D38" s="36">
        <f t="shared" si="0"/>
        <v>195.522388059702</v>
      </c>
      <c r="E38" s="50"/>
    </row>
    <row r="39" ht="28" customHeight="1" spans="1:5">
      <c r="A39" s="56" t="s">
        <v>1108</v>
      </c>
      <c r="B39" s="55">
        <f>B16</f>
        <v>6</v>
      </c>
      <c r="C39" s="57"/>
      <c r="D39" s="56"/>
      <c r="E39" s="56"/>
    </row>
    <row r="40" ht="28" customHeight="1" spans="1:5">
      <c r="A40" s="56" t="s">
        <v>1109</v>
      </c>
      <c r="B40" s="55">
        <f>B17</f>
        <v>263</v>
      </c>
      <c r="C40" s="57"/>
      <c r="D40" s="56"/>
      <c r="E40" s="56"/>
    </row>
  </sheetData>
  <mergeCells count="2">
    <mergeCell ref="A1:E1"/>
    <mergeCell ref="D2:E2"/>
  </mergeCells>
  <printOptions horizontalCentered="1"/>
  <pageMargins left="0.929166666666667" right="0.988888888888889" top="0.979166666666667" bottom="0.979166666666667" header="0.11875" footer="0.11875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23"/>
  <sheetViews>
    <sheetView tabSelected="1" topLeftCell="A13" workbookViewId="0">
      <selection activeCell="D30" sqref="D30"/>
    </sheetView>
  </sheetViews>
  <sheetFormatPr defaultColWidth="9" defaultRowHeight="14.25" outlineLevelCol="4"/>
  <cols>
    <col min="1" max="1" width="39" style="26" customWidth="1"/>
    <col min="2" max="2" width="13.2166666666667" style="27" customWidth="1"/>
    <col min="3" max="3" width="13.8833333333333" style="27" customWidth="1"/>
    <col min="4" max="4" width="10.6666666666667" style="27" customWidth="1"/>
    <col min="5" max="5" width="9" style="27" customWidth="1"/>
    <col min="6" max="16384" width="9" style="27"/>
  </cols>
  <sheetData>
    <row r="1" s="24" customFormat="1" ht="39" customHeight="1" spans="1:5">
      <c r="A1" s="28" t="s">
        <v>1115</v>
      </c>
      <c r="B1" s="28"/>
      <c r="C1" s="28"/>
      <c r="D1" s="28"/>
      <c r="E1" s="28"/>
    </row>
    <row r="2" ht="39" customHeight="1" spans="1:5">
      <c r="A2" s="27" t="s">
        <v>1116</v>
      </c>
      <c r="D2" s="29" t="s">
        <v>8</v>
      </c>
      <c r="E2" s="29"/>
    </row>
    <row r="3" ht="40.2" customHeight="1" spans="1:5">
      <c r="A3" s="30" t="s">
        <v>9</v>
      </c>
      <c r="B3" s="31" t="s">
        <v>1098</v>
      </c>
      <c r="C3" s="31" t="s">
        <v>1099</v>
      </c>
      <c r="D3" s="32" t="s">
        <v>1100</v>
      </c>
      <c r="E3" s="33" t="s">
        <v>1101</v>
      </c>
    </row>
    <row r="4" ht="25.5" customHeight="1" spans="1:5">
      <c r="A4" s="34" t="s">
        <v>1117</v>
      </c>
      <c r="B4" s="35"/>
      <c r="C4" s="35"/>
      <c r="D4" s="36" t="str">
        <f>IFERROR(C4/B4*100,"")</f>
        <v/>
      </c>
      <c r="E4" s="37"/>
    </row>
    <row r="5" ht="25.5" customHeight="1" spans="1:5">
      <c r="A5" s="34" t="s">
        <v>1118</v>
      </c>
      <c r="B5" s="38"/>
      <c r="C5" s="35"/>
      <c r="D5" s="36" t="str">
        <f>IFERROR(C5/B5*100,"")</f>
        <v/>
      </c>
      <c r="E5" s="37"/>
    </row>
    <row r="6" ht="25.5" customHeight="1" spans="1:5">
      <c r="A6" s="34" t="s">
        <v>1119</v>
      </c>
      <c r="B6" s="38"/>
      <c r="C6" s="35"/>
      <c r="D6" s="36" t="str">
        <f>IFERROR(C6/B6*100,"")</f>
        <v/>
      </c>
      <c r="E6" s="37"/>
    </row>
    <row r="7" ht="25.5" customHeight="1" spans="1:5">
      <c r="A7" s="34" t="s">
        <v>1120</v>
      </c>
      <c r="B7" s="38"/>
      <c r="C7" s="35"/>
      <c r="D7" s="36" t="str">
        <f>IFERROR(C7/B7*100,"")</f>
        <v/>
      </c>
      <c r="E7" s="37"/>
    </row>
    <row r="8" ht="25.5" customHeight="1" spans="1:5">
      <c r="A8" s="34" t="s">
        <v>1118</v>
      </c>
      <c r="B8" s="38"/>
      <c r="C8" s="35"/>
      <c r="D8" s="36" t="str">
        <f>IFERROR(C8/B8*100,"")</f>
        <v/>
      </c>
      <c r="E8" s="37"/>
    </row>
    <row r="9" ht="25.5" customHeight="1" spans="1:5">
      <c r="A9" s="34" t="s">
        <v>1121</v>
      </c>
      <c r="B9" s="38">
        <f>SUM(B10:B13)</f>
        <v>4278.94</v>
      </c>
      <c r="C9" s="38">
        <f>SUM(C10:C13)</f>
        <v>4516.72</v>
      </c>
      <c r="D9" s="36">
        <f>IFERROR(C9/B9*100,"")</f>
        <v>105.556983738963</v>
      </c>
      <c r="E9" s="37"/>
    </row>
    <row r="10" ht="25.5" customHeight="1" spans="1:5">
      <c r="A10" s="34" t="s">
        <v>1118</v>
      </c>
      <c r="B10" s="38">
        <v>4002</v>
      </c>
      <c r="C10" s="35">
        <v>4197.95</v>
      </c>
      <c r="D10" s="36">
        <f>IFERROR(C10/B10*100,"")</f>
        <v>104.896301849075</v>
      </c>
      <c r="E10" s="37"/>
    </row>
    <row r="11" ht="25.5" customHeight="1" spans="1:5">
      <c r="A11" s="34" t="s">
        <v>1122</v>
      </c>
      <c r="B11" s="38">
        <v>266.94</v>
      </c>
      <c r="C11" s="35">
        <v>318.77</v>
      </c>
      <c r="D11" s="36">
        <f>IFERROR(C11/B11*100,"")</f>
        <v>119.416348243051</v>
      </c>
      <c r="E11" s="37"/>
    </row>
    <row r="12" customFormat="1" ht="25.5" customHeight="1" spans="1:5">
      <c r="A12" s="34" t="s">
        <v>1123</v>
      </c>
      <c r="B12" s="38">
        <v>7</v>
      </c>
      <c r="C12" s="35"/>
      <c r="D12" s="36"/>
      <c r="E12" s="37"/>
    </row>
    <row r="13" customFormat="1" ht="25.5" customHeight="1" spans="1:5">
      <c r="A13" s="34" t="s">
        <v>1124</v>
      </c>
      <c r="B13" s="38">
        <v>3</v>
      </c>
      <c r="C13" s="35"/>
      <c r="D13" s="36"/>
      <c r="E13" s="37"/>
    </row>
    <row r="14" s="25" customFormat="1" ht="25.5" customHeight="1" spans="1:5">
      <c r="A14" s="39" t="s">
        <v>1125</v>
      </c>
      <c r="B14" s="40"/>
      <c r="C14" s="41"/>
      <c r="D14" s="36" t="str">
        <f t="shared" ref="D14:D23" si="0">IFERROR(C14/B14*100,"")</f>
        <v/>
      </c>
      <c r="E14" s="42"/>
    </row>
    <row r="15" ht="25.5" customHeight="1" spans="1:5">
      <c r="A15" s="34" t="s">
        <v>1126</v>
      </c>
      <c r="B15" s="43"/>
      <c r="C15" s="35"/>
      <c r="D15" s="36" t="str">
        <f t="shared" si="0"/>
        <v/>
      </c>
      <c r="E15" s="42"/>
    </row>
    <row r="16" ht="25.5" customHeight="1" spans="1:5">
      <c r="A16" s="34" t="s">
        <v>1127</v>
      </c>
      <c r="B16" s="38"/>
      <c r="C16" s="35"/>
      <c r="D16" s="36" t="str">
        <f t="shared" si="0"/>
        <v/>
      </c>
      <c r="E16" s="37"/>
    </row>
    <row r="17" ht="25.5" customHeight="1" spans="1:5">
      <c r="A17" s="34" t="s">
        <v>1126</v>
      </c>
      <c r="B17" s="38"/>
      <c r="C17" s="35"/>
      <c r="D17" s="36" t="str">
        <f t="shared" si="0"/>
        <v/>
      </c>
      <c r="E17" s="37"/>
    </row>
    <row r="18" ht="25.5" customHeight="1" spans="1:5">
      <c r="A18" s="34" t="s">
        <v>1128</v>
      </c>
      <c r="B18" s="38"/>
      <c r="C18" s="35"/>
      <c r="D18" s="36" t="str">
        <f t="shared" si="0"/>
        <v/>
      </c>
      <c r="E18" s="37"/>
    </row>
    <row r="19" ht="25.5" customHeight="1" spans="1:5">
      <c r="A19" s="34" t="s">
        <v>1129</v>
      </c>
      <c r="B19" s="38"/>
      <c r="C19" s="35"/>
      <c r="D19" s="36" t="str">
        <f t="shared" si="0"/>
        <v/>
      </c>
      <c r="E19" s="37"/>
    </row>
    <row r="20" ht="25.5" customHeight="1" spans="1:5">
      <c r="A20" s="34" t="s">
        <v>1130</v>
      </c>
      <c r="B20" s="38"/>
      <c r="C20" s="35"/>
      <c r="D20" s="36" t="str">
        <f t="shared" si="0"/>
        <v/>
      </c>
      <c r="E20" s="37"/>
    </row>
    <row r="21" ht="25.5" customHeight="1" spans="1:5">
      <c r="A21" s="34" t="s">
        <v>1131</v>
      </c>
      <c r="B21" s="38"/>
      <c r="C21" s="35"/>
      <c r="D21" s="36" t="str">
        <f t="shared" si="0"/>
        <v/>
      </c>
      <c r="E21" s="37"/>
    </row>
    <row r="22" ht="25.5" customHeight="1" spans="1:5">
      <c r="A22" s="34"/>
      <c r="B22" s="38"/>
      <c r="C22" s="35"/>
      <c r="D22" s="36" t="str">
        <f t="shared" si="0"/>
        <v/>
      </c>
      <c r="E22" s="37"/>
    </row>
    <row r="23" ht="25.5" customHeight="1" spans="1:5">
      <c r="A23" s="34" t="s">
        <v>1132</v>
      </c>
      <c r="B23" s="44">
        <f>SUM(B4,B7,B9,B14,B16,B18,B20)</f>
        <v>4278.94</v>
      </c>
      <c r="C23" s="44">
        <f>SUM(C4,C7,C9,C14,C16,C18,C20)</f>
        <v>4516.72</v>
      </c>
      <c r="D23" s="36">
        <f t="shared" si="0"/>
        <v>105.556983738963</v>
      </c>
      <c r="E23" s="37"/>
    </row>
  </sheetData>
  <mergeCells count="2">
    <mergeCell ref="A1:E1"/>
    <mergeCell ref="D2:E2"/>
  </mergeCells>
  <printOptions horizontalCentered="1"/>
  <pageMargins left="0.9" right="0.86875" top="0.979166666666667" bottom="0.979166666666667" header="0.11875" footer="0.11875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74"/>
  <sheetViews>
    <sheetView showZeros="0" topLeftCell="A58" workbookViewId="0">
      <selection activeCell="C4" sqref="C4:C71"/>
    </sheetView>
  </sheetViews>
  <sheetFormatPr defaultColWidth="9.10833333333333" defaultRowHeight="13.5" outlineLevelCol="3"/>
  <cols>
    <col min="1" max="1" width="35.8833333333333" style="1" customWidth="1"/>
    <col min="2" max="2" width="15.1083333333333" style="2" customWidth="1"/>
    <col min="3" max="3" width="13.2166666666667" style="2" customWidth="1"/>
    <col min="4" max="4" width="12.3333333333333" style="1" customWidth="1"/>
    <col min="5" max="242" width="9.10833333333333" style="1" customWidth="1"/>
    <col min="243" max="16384" width="9.10833333333333" style="1"/>
  </cols>
  <sheetData>
    <row r="1" ht="24.75" customHeight="1" spans="1:4">
      <c r="A1" s="3" t="s">
        <v>1133</v>
      </c>
      <c r="B1" s="4"/>
      <c r="C1" s="4"/>
      <c r="D1" s="3"/>
    </row>
    <row r="2" ht="21" customHeight="1" spans="1:4">
      <c r="A2" s="5" t="s">
        <v>1134</v>
      </c>
      <c r="B2" s="7"/>
      <c r="C2" s="23" t="s">
        <v>8</v>
      </c>
      <c r="D2" s="8"/>
    </row>
    <row r="3" ht="39" customHeight="1" spans="1:4">
      <c r="A3" s="9" t="s">
        <v>9</v>
      </c>
      <c r="B3" s="11" t="s">
        <v>10</v>
      </c>
      <c r="C3" s="11" t="s">
        <v>11</v>
      </c>
      <c r="D3" s="9" t="s">
        <v>1135</v>
      </c>
    </row>
    <row r="4" ht="21" customHeight="1" spans="1:4">
      <c r="A4" s="12" t="s">
        <v>1136</v>
      </c>
      <c r="B4" s="14">
        <f>SUM(B5:B15)</f>
        <v>441537</v>
      </c>
      <c r="C4" s="13">
        <f>SUM(C5:C15)</f>
        <v>432605</v>
      </c>
      <c r="D4" s="15">
        <f>IFERROR(C4/B4*100,"")</f>
        <v>97.9770664746103</v>
      </c>
    </row>
    <row r="5" ht="21" customHeight="1" spans="1:4">
      <c r="A5" s="12" t="s">
        <v>1137</v>
      </c>
      <c r="B5" s="14">
        <v>78688</v>
      </c>
      <c r="C5" s="13">
        <v>82639</v>
      </c>
      <c r="D5" s="15">
        <f>IFERROR(C5/B5*100,"")</f>
        <v>105.021095973973</v>
      </c>
    </row>
    <row r="6" ht="21" customHeight="1" spans="1:4">
      <c r="A6" s="12" t="s">
        <v>1138</v>
      </c>
      <c r="B6" s="14">
        <v>79144</v>
      </c>
      <c r="C6" s="13">
        <v>88459</v>
      </c>
      <c r="D6" s="15">
        <f>IFERROR(C6/B6*100,"")</f>
        <v>111.769685636308</v>
      </c>
    </row>
    <row r="7" ht="21" customHeight="1" spans="1:4">
      <c r="A7" s="12" t="s">
        <v>1139</v>
      </c>
      <c r="B7" s="14">
        <v>83109</v>
      </c>
      <c r="C7" s="13">
        <v>86002</v>
      </c>
      <c r="D7" s="15">
        <f>IFERROR(C7/B7*100,"")</f>
        <v>103.480970773322</v>
      </c>
    </row>
    <row r="8" ht="21" customHeight="1" spans="1:4">
      <c r="A8" s="12" t="s">
        <v>1140</v>
      </c>
      <c r="B8" s="14">
        <v>30416</v>
      </c>
      <c r="C8" s="13">
        <v>28034</v>
      </c>
      <c r="D8" s="15">
        <f>IFERROR(C8/B8*100,"")</f>
        <v>92.1685954760652</v>
      </c>
    </row>
    <row r="9" ht="21" customHeight="1" spans="1:4">
      <c r="A9" s="12" t="s">
        <v>1141</v>
      </c>
      <c r="B9" s="14">
        <v>32794</v>
      </c>
      <c r="C9" s="13">
        <v>30954</v>
      </c>
      <c r="D9" s="15"/>
    </row>
    <row r="10" ht="21" customHeight="1" spans="1:4">
      <c r="A10" s="12" t="s">
        <v>1142</v>
      </c>
      <c r="B10" s="14">
        <v>11832</v>
      </c>
      <c r="C10" s="13">
        <v>11369</v>
      </c>
      <c r="D10" s="15"/>
    </row>
    <row r="11" ht="21" customHeight="1" spans="1:4">
      <c r="A11" s="12" t="s">
        <v>1143</v>
      </c>
      <c r="B11" s="14">
        <v>22999</v>
      </c>
      <c r="C11" s="13">
        <v>23069</v>
      </c>
      <c r="D11" s="15"/>
    </row>
    <row r="12" ht="21" customHeight="1" spans="1:4">
      <c r="A12" s="12" t="s">
        <v>1144</v>
      </c>
      <c r="B12" s="14">
        <v>466</v>
      </c>
      <c r="C12" s="13">
        <v>466</v>
      </c>
      <c r="D12" s="15"/>
    </row>
    <row r="13" ht="21" customHeight="1" spans="1:4">
      <c r="A13" s="12" t="s">
        <v>1145</v>
      </c>
      <c r="B13" s="14">
        <v>1981</v>
      </c>
      <c r="C13" s="13">
        <v>2006</v>
      </c>
      <c r="D13" s="15">
        <f t="shared" ref="D13:D42" si="0">IFERROR(C13/B13*100,"")</f>
        <v>101.261988894498</v>
      </c>
    </row>
    <row r="14" ht="21" customHeight="1" spans="1:4">
      <c r="A14" s="12" t="s">
        <v>1146</v>
      </c>
      <c r="B14" s="14">
        <v>65816</v>
      </c>
      <c r="C14" s="13">
        <v>50596</v>
      </c>
      <c r="D14" s="15">
        <f t="shared" si="0"/>
        <v>76.8749240306309</v>
      </c>
    </row>
    <row r="15" ht="21" customHeight="1" spans="1:4">
      <c r="A15" s="12" t="s">
        <v>1147</v>
      </c>
      <c r="B15" s="14">
        <v>34292</v>
      </c>
      <c r="C15" s="13">
        <v>29011</v>
      </c>
      <c r="D15" s="15">
        <f t="shared" si="0"/>
        <v>84.5999066837746</v>
      </c>
    </row>
    <row r="16" ht="21" customHeight="1" spans="1:4">
      <c r="A16" s="12" t="s">
        <v>1148</v>
      </c>
      <c r="B16" s="14">
        <f>SUM(B17:B44)</f>
        <v>315302</v>
      </c>
      <c r="C16" s="13">
        <f>SUM(C17:C44)</f>
        <v>316298</v>
      </c>
      <c r="D16" s="15">
        <f t="shared" si="0"/>
        <v>100.315887625197</v>
      </c>
    </row>
    <row r="17" ht="21" customHeight="1" spans="1:4">
      <c r="A17" s="12" t="s">
        <v>1149</v>
      </c>
      <c r="B17" s="14">
        <v>13184</v>
      </c>
      <c r="C17" s="13">
        <v>20853</v>
      </c>
      <c r="D17" s="15">
        <f t="shared" si="0"/>
        <v>158.168992718447</v>
      </c>
    </row>
    <row r="18" ht="21" customHeight="1" spans="1:4">
      <c r="A18" s="12" t="s">
        <v>1150</v>
      </c>
      <c r="B18" s="17">
        <v>3980</v>
      </c>
      <c r="C18" s="17">
        <v>2896</v>
      </c>
      <c r="D18" s="15">
        <f t="shared" si="0"/>
        <v>72.7638190954774</v>
      </c>
    </row>
    <row r="19" ht="21" customHeight="1" spans="1:4">
      <c r="A19" s="12" t="s">
        <v>1151</v>
      </c>
      <c r="B19" s="17">
        <v>1050</v>
      </c>
      <c r="C19" s="17">
        <v>993</v>
      </c>
      <c r="D19" s="15">
        <f t="shared" si="0"/>
        <v>94.5714285714286</v>
      </c>
    </row>
    <row r="20" ht="21" customHeight="1" spans="1:4">
      <c r="A20" s="12" t="s">
        <v>1152</v>
      </c>
      <c r="B20" s="17">
        <v>389</v>
      </c>
      <c r="C20" s="17">
        <v>309</v>
      </c>
      <c r="D20" s="15">
        <f t="shared" si="0"/>
        <v>79.4344473007712</v>
      </c>
    </row>
    <row r="21" ht="21" customHeight="1" spans="1:4">
      <c r="A21" s="12" t="s">
        <v>1153</v>
      </c>
      <c r="B21" s="17">
        <v>3652</v>
      </c>
      <c r="C21" s="17">
        <v>3320</v>
      </c>
      <c r="D21" s="15">
        <f t="shared" si="0"/>
        <v>90.9090909090909</v>
      </c>
    </row>
    <row r="22" ht="21" customHeight="1" spans="1:4">
      <c r="A22" s="12" t="s">
        <v>1154</v>
      </c>
      <c r="B22" s="17">
        <v>9062</v>
      </c>
      <c r="C22" s="17">
        <v>9158</v>
      </c>
      <c r="D22" s="15">
        <f t="shared" si="0"/>
        <v>101.059368792761</v>
      </c>
    </row>
    <row r="23" ht="21" customHeight="1" spans="1:4">
      <c r="A23" s="12" t="s">
        <v>1155</v>
      </c>
      <c r="B23" s="17">
        <v>1205</v>
      </c>
      <c r="C23" s="17">
        <v>1058</v>
      </c>
      <c r="D23" s="15">
        <f t="shared" si="0"/>
        <v>87.8008298755187</v>
      </c>
    </row>
    <row r="24" ht="21" customHeight="1" spans="1:4">
      <c r="A24" s="12" t="s">
        <v>1156</v>
      </c>
      <c r="B24" s="17">
        <v>1819</v>
      </c>
      <c r="C24" s="17">
        <v>1507</v>
      </c>
      <c r="D24" s="15">
        <f t="shared" si="0"/>
        <v>82.847718526663</v>
      </c>
    </row>
    <row r="25" ht="21" customHeight="1" spans="1:4">
      <c r="A25" s="12" t="s">
        <v>1157</v>
      </c>
      <c r="B25" s="17">
        <v>4789</v>
      </c>
      <c r="C25" s="17">
        <v>4369</v>
      </c>
      <c r="D25" s="15">
        <f t="shared" si="0"/>
        <v>91.2299018584255</v>
      </c>
    </row>
    <row r="26" ht="21" customHeight="1" spans="1:4">
      <c r="A26" s="12" t="s">
        <v>1158</v>
      </c>
      <c r="B26" s="17">
        <v>4121</v>
      </c>
      <c r="C26" s="17">
        <v>4201</v>
      </c>
      <c r="D26" s="15">
        <f t="shared" si="0"/>
        <v>101.941276389226</v>
      </c>
    </row>
    <row r="27" ht="21" customHeight="1" spans="1:4">
      <c r="A27" s="12" t="s">
        <v>1159</v>
      </c>
      <c r="B27" s="14">
        <v>296</v>
      </c>
      <c r="C27" s="13">
        <v>296</v>
      </c>
      <c r="D27" s="15">
        <f t="shared" si="0"/>
        <v>100</v>
      </c>
    </row>
    <row r="28" ht="21" customHeight="1" spans="1:4">
      <c r="A28" s="12" t="s">
        <v>1160</v>
      </c>
      <c r="B28" s="14">
        <v>9151</v>
      </c>
      <c r="C28" s="13">
        <v>9512</v>
      </c>
      <c r="D28" s="15">
        <f t="shared" si="0"/>
        <v>103.944924052016</v>
      </c>
    </row>
    <row r="29" ht="21" customHeight="1" spans="1:4">
      <c r="A29" s="12" t="s">
        <v>1161</v>
      </c>
      <c r="B29" s="14">
        <v>2055</v>
      </c>
      <c r="C29" s="13">
        <v>1687</v>
      </c>
      <c r="D29" s="15">
        <f t="shared" si="0"/>
        <v>82.0924574209246</v>
      </c>
    </row>
    <row r="30" ht="21" customHeight="1" spans="1:4">
      <c r="A30" s="12" t="s">
        <v>1162</v>
      </c>
      <c r="B30" s="14">
        <v>1101</v>
      </c>
      <c r="C30" s="13">
        <v>882</v>
      </c>
      <c r="D30" s="15">
        <f t="shared" si="0"/>
        <v>80.1089918256131</v>
      </c>
    </row>
    <row r="31" ht="21" customHeight="1" spans="1:4">
      <c r="A31" s="12" t="s">
        <v>1163</v>
      </c>
      <c r="B31" s="14">
        <v>2830</v>
      </c>
      <c r="C31" s="13">
        <v>2684</v>
      </c>
      <c r="D31" s="15">
        <f t="shared" si="0"/>
        <v>94.8409893992933</v>
      </c>
    </row>
    <row r="32" ht="21" customHeight="1" spans="1:4">
      <c r="A32" s="12" t="s">
        <v>1164</v>
      </c>
      <c r="B32" s="14">
        <v>2824</v>
      </c>
      <c r="C32" s="13">
        <v>2300</v>
      </c>
      <c r="D32" s="15">
        <f t="shared" si="0"/>
        <v>81.4447592067989</v>
      </c>
    </row>
    <row r="33" ht="21" customHeight="1" spans="1:4">
      <c r="A33" s="12" t="s">
        <v>1165</v>
      </c>
      <c r="B33" s="14">
        <v>210173</v>
      </c>
      <c r="C33" s="13">
        <v>216145</v>
      </c>
      <c r="D33" s="15">
        <f t="shared" si="0"/>
        <v>102.841468694837</v>
      </c>
    </row>
    <row r="34" ht="21" customHeight="1" spans="1:4">
      <c r="A34" s="12" t="s">
        <v>1166</v>
      </c>
      <c r="B34" s="14">
        <v>521</v>
      </c>
      <c r="C34" s="13">
        <v>448</v>
      </c>
      <c r="D34" s="15">
        <f t="shared" si="0"/>
        <v>85.9884836852207</v>
      </c>
    </row>
    <row r="35" ht="21" customHeight="1" spans="1:4">
      <c r="A35" s="12" t="s">
        <v>1167</v>
      </c>
      <c r="B35" s="14">
        <v>2280</v>
      </c>
      <c r="C35" s="13">
        <v>1569</v>
      </c>
      <c r="D35" s="15">
        <f t="shared" si="0"/>
        <v>68.8157894736842</v>
      </c>
    </row>
    <row r="36" ht="21" customHeight="1" spans="1:4">
      <c r="A36" s="12" t="s">
        <v>1168</v>
      </c>
      <c r="B36" s="14">
        <v>11686</v>
      </c>
      <c r="C36" s="13">
        <v>8745</v>
      </c>
      <c r="D36" s="15">
        <f t="shared" si="0"/>
        <v>74.8331336642136</v>
      </c>
    </row>
    <row r="37" ht="21" customHeight="1" spans="1:4">
      <c r="A37" s="12" t="s">
        <v>1169</v>
      </c>
      <c r="B37" s="14">
        <v>5691</v>
      </c>
      <c r="C37" s="13">
        <v>2802</v>
      </c>
      <c r="D37" s="15">
        <f t="shared" si="0"/>
        <v>49.235635213495</v>
      </c>
    </row>
    <row r="38" ht="21" customHeight="1" spans="1:4">
      <c r="A38" s="12" t="s">
        <v>1170</v>
      </c>
      <c r="B38" s="14">
        <v>3089</v>
      </c>
      <c r="C38" s="13">
        <v>3658</v>
      </c>
      <c r="D38" s="15">
        <f t="shared" si="0"/>
        <v>118.420200712205</v>
      </c>
    </row>
    <row r="39" ht="21" customHeight="1" spans="1:4">
      <c r="A39" s="12" t="s">
        <v>1171</v>
      </c>
      <c r="B39" s="14">
        <v>7056</v>
      </c>
      <c r="C39" s="13">
        <v>5524</v>
      </c>
      <c r="D39" s="15">
        <f t="shared" si="0"/>
        <v>78.2879818594104</v>
      </c>
    </row>
    <row r="40" ht="21" customHeight="1" spans="1:4">
      <c r="A40" s="12" t="s">
        <v>1172</v>
      </c>
      <c r="B40" s="14">
        <v>3865</v>
      </c>
      <c r="C40" s="13">
        <v>3098</v>
      </c>
      <c r="D40" s="15">
        <f t="shared" si="0"/>
        <v>80.1552393272962</v>
      </c>
    </row>
    <row r="41" ht="21" customHeight="1" spans="1:4">
      <c r="A41" s="12" t="s">
        <v>1173</v>
      </c>
      <c r="B41" s="14">
        <v>5325</v>
      </c>
      <c r="C41" s="13">
        <v>5215</v>
      </c>
      <c r="D41" s="15">
        <f t="shared" si="0"/>
        <v>97.9342723004695</v>
      </c>
    </row>
    <row r="42" ht="21" customHeight="1" spans="1:4">
      <c r="A42" s="12" t="s">
        <v>1174</v>
      </c>
      <c r="B42" s="14">
        <v>921</v>
      </c>
      <c r="C42" s="13">
        <v>921</v>
      </c>
      <c r="D42" s="15">
        <f t="shared" si="0"/>
        <v>100</v>
      </c>
    </row>
    <row r="43" ht="21" customHeight="1" spans="1:4">
      <c r="A43" s="12" t="s">
        <v>1175</v>
      </c>
      <c r="B43" s="14">
        <v>1079</v>
      </c>
      <c r="C43" s="13">
        <v>1079</v>
      </c>
      <c r="D43" s="15"/>
    </row>
    <row r="44" ht="21" customHeight="1" spans="1:4">
      <c r="A44" s="12" t="s">
        <v>1176</v>
      </c>
      <c r="B44" s="14">
        <v>2108</v>
      </c>
      <c r="C44" s="13">
        <v>1069</v>
      </c>
      <c r="D44" s="15">
        <f t="shared" ref="D44:D62" si="1">IFERROR(C44/B44*100,"")</f>
        <v>50.7115749525617</v>
      </c>
    </row>
    <row r="45" ht="21" customHeight="1" spans="1:4">
      <c r="A45" s="12" t="s">
        <v>1177</v>
      </c>
      <c r="B45" s="14">
        <f>SUM(B46:B61)</f>
        <v>46738</v>
      </c>
      <c r="C45" s="13">
        <f>SUM(C46:C61)</f>
        <v>41843</v>
      </c>
      <c r="D45" s="15">
        <f t="shared" si="1"/>
        <v>89.526723437032</v>
      </c>
    </row>
    <row r="46" ht="21" customHeight="1" spans="1:4">
      <c r="A46" s="12" t="s">
        <v>1178</v>
      </c>
      <c r="B46" s="14">
        <v>2344</v>
      </c>
      <c r="C46" s="13">
        <v>2344</v>
      </c>
      <c r="D46" s="15">
        <f t="shared" si="1"/>
        <v>100</v>
      </c>
    </row>
    <row r="47" ht="21" customHeight="1" spans="1:4">
      <c r="A47" s="12" t="s">
        <v>1179</v>
      </c>
      <c r="B47" s="14">
        <v>4229</v>
      </c>
      <c r="C47" s="18">
        <v>4229</v>
      </c>
      <c r="D47" s="15">
        <f t="shared" si="1"/>
        <v>100</v>
      </c>
    </row>
    <row r="48" ht="21" customHeight="1" spans="1:4">
      <c r="A48" s="12" t="s">
        <v>1180</v>
      </c>
      <c r="B48" s="14"/>
      <c r="C48" s="13"/>
      <c r="D48" s="15" t="str">
        <f t="shared" si="1"/>
        <v/>
      </c>
    </row>
    <row r="49" ht="21" customHeight="1" spans="1:4">
      <c r="A49" s="12" t="s">
        <v>1181</v>
      </c>
      <c r="B49" s="14"/>
      <c r="C49" s="13"/>
      <c r="D49" s="15" t="str">
        <f t="shared" si="1"/>
        <v/>
      </c>
    </row>
    <row r="50" ht="21" customHeight="1" spans="1:4">
      <c r="A50" s="12" t="s">
        <v>1182</v>
      </c>
      <c r="B50" s="14"/>
      <c r="C50" s="13"/>
      <c r="D50" s="15" t="str">
        <f t="shared" si="1"/>
        <v/>
      </c>
    </row>
    <row r="51" ht="21" customHeight="1" spans="1:4">
      <c r="A51" s="12" t="s">
        <v>1183</v>
      </c>
      <c r="B51" s="14"/>
      <c r="C51" s="13"/>
      <c r="D51" s="15" t="str">
        <f t="shared" si="1"/>
        <v/>
      </c>
    </row>
    <row r="52" ht="21" customHeight="1" spans="1:4">
      <c r="A52" s="12" t="s">
        <v>1144</v>
      </c>
      <c r="B52" s="14">
        <v>325</v>
      </c>
      <c r="C52" s="13">
        <v>305</v>
      </c>
      <c r="D52" s="15">
        <f t="shared" si="1"/>
        <v>93.8461538461538</v>
      </c>
    </row>
    <row r="53" ht="21" customHeight="1" spans="1:4">
      <c r="A53" s="12" t="s">
        <v>1184</v>
      </c>
      <c r="B53" s="14"/>
      <c r="C53" s="13"/>
      <c r="D53" s="15" t="str">
        <f t="shared" si="1"/>
        <v/>
      </c>
    </row>
    <row r="54" ht="21" customHeight="1" spans="1:4">
      <c r="A54" s="12" t="s">
        <v>1185</v>
      </c>
      <c r="B54" s="14"/>
      <c r="C54" s="13"/>
      <c r="D54" s="15" t="str">
        <f t="shared" si="1"/>
        <v/>
      </c>
    </row>
    <row r="55" ht="21" customHeight="1" spans="1:4">
      <c r="A55" s="12" t="s">
        <v>1186</v>
      </c>
      <c r="B55" s="14"/>
      <c r="C55" s="13"/>
      <c r="D55" s="15" t="str">
        <f t="shared" si="1"/>
        <v/>
      </c>
    </row>
    <row r="56" ht="21" customHeight="1" spans="1:4">
      <c r="A56" s="12" t="s">
        <v>1143</v>
      </c>
      <c r="B56" s="14"/>
      <c r="C56" s="13"/>
      <c r="D56" s="15" t="str">
        <f t="shared" si="1"/>
        <v/>
      </c>
    </row>
    <row r="57" ht="21" customHeight="1" spans="1:4">
      <c r="A57" s="12" t="s">
        <v>1187</v>
      </c>
      <c r="B57" s="14"/>
      <c r="C57" s="13"/>
      <c r="D57" s="15" t="str">
        <f t="shared" si="1"/>
        <v/>
      </c>
    </row>
    <row r="58" ht="21" customHeight="1" spans="1:4">
      <c r="A58" s="12" t="s">
        <v>1188</v>
      </c>
      <c r="B58" s="14"/>
      <c r="C58" s="13"/>
      <c r="D58" s="15" t="str">
        <f t="shared" si="1"/>
        <v/>
      </c>
    </row>
    <row r="59" ht="21" customHeight="1" spans="1:4">
      <c r="A59" s="12" t="s">
        <v>1189</v>
      </c>
      <c r="B59" s="14"/>
      <c r="C59" s="13"/>
      <c r="D59" s="15" t="str">
        <f t="shared" si="1"/>
        <v/>
      </c>
    </row>
    <row r="60" ht="21" customHeight="1" spans="1:4">
      <c r="A60" s="12" t="s">
        <v>1190</v>
      </c>
      <c r="B60" s="14"/>
      <c r="C60" s="13"/>
      <c r="D60" s="15" t="str">
        <f t="shared" si="1"/>
        <v/>
      </c>
    </row>
    <row r="61" ht="21" customHeight="1" spans="1:4">
      <c r="A61" s="12" t="s">
        <v>1191</v>
      </c>
      <c r="B61" s="14">
        <v>39840</v>
      </c>
      <c r="C61" s="13">
        <v>34965</v>
      </c>
      <c r="D61" s="15">
        <f t="shared" si="1"/>
        <v>87.7635542168675</v>
      </c>
    </row>
    <row r="62" ht="20.25" customHeight="1" spans="1:4">
      <c r="A62" s="19" t="s">
        <v>1192</v>
      </c>
      <c r="B62" s="14">
        <f>SUM(B63:B71)</f>
        <v>477</v>
      </c>
      <c r="C62" s="13">
        <f>SUM(C64:C71)</f>
        <v>5333</v>
      </c>
      <c r="D62" s="15">
        <f t="shared" si="1"/>
        <v>1118.02935010482</v>
      </c>
    </row>
    <row r="63" ht="20.25" customHeight="1" spans="1:4">
      <c r="A63" s="19" t="s">
        <v>1193</v>
      </c>
      <c r="B63" s="14"/>
      <c r="C63" s="13"/>
      <c r="D63" s="15"/>
    </row>
    <row r="64" ht="20.25" customHeight="1" spans="1:4">
      <c r="A64" s="19" t="s">
        <v>1194</v>
      </c>
      <c r="B64" s="14">
        <v>210</v>
      </c>
      <c r="C64" s="13">
        <v>210</v>
      </c>
      <c r="D64" s="15">
        <f>IFERROR(C64/B64*100,"")</f>
        <v>100</v>
      </c>
    </row>
    <row r="65" ht="20.25" customHeight="1" spans="1:4">
      <c r="A65" s="19" t="s">
        <v>1195</v>
      </c>
      <c r="B65" s="14">
        <v>267</v>
      </c>
      <c r="C65" s="13">
        <v>5123</v>
      </c>
      <c r="D65" s="15"/>
    </row>
    <row r="66" ht="20.25" customHeight="1" spans="1:4">
      <c r="A66" s="19" t="s">
        <v>1196</v>
      </c>
      <c r="B66" s="14"/>
      <c r="C66" s="13"/>
      <c r="D66" s="15"/>
    </row>
    <row r="67" ht="20.25" customHeight="1" spans="1:4">
      <c r="A67" s="19" t="s">
        <v>1197</v>
      </c>
      <c r="B67" s="14"/>
      <c r="C67" s="13"/>
      <c r="D67" s="15"/>
    </row>
    <row r="68" ht="20.25" customHeight="1" spans="1:4">
      <c r="A68" s="19" t="s">
        <v>1198</v>
      </c>
      <c r="B68" s="14"/>
      <c r="C68" s="13"/>
      <c r="D68" s="15"/>
    </row>
    <row r="69" ht="20.25" customHeight="1" spans="1:4">
      <c r="A69" s="19" t="s">
        <v>1199</v>
      </c>
      <c r="B69" s="14"/>
      <c r="C69" s="13"/>
      <c r="D69" s="15"/>
    </row>
    <row r="70" ht="20.25" customHeight="1" spans="1:4">
      <c r="A70" s="19" t="s">
        <v>1200</v>
      </c>
      <c r="B70" s="14"/>
      <c r="C70" s="13"/>
      <c r="D70" s="15"/>
    </row>
    <row r="71" ht="20.25" customHeight="1" spans="1:4">
      <c r="A71" s="19" t="s">
        <v>1201</v>
      </c>
      <c r="B71" s="14"/>
      <c r="C71" s="13"/>
      <c r="D71" s="15" t="str">
        <f>IFERROR(C71/B71*100,"")</f>
        <v/>
      </c>
    </row>
    <row r="72" ht="21" customHeight="1" spans="1:4">
      <c r="A72" s="19" t="s">
        <v>88</v>
      </c>
      <c r="B72" s="14"/>
      <c r="C72" s="14"/>
      <c r="D72" s="15" t="str">
        <f>IFERROR(C72/B72*100,"")</f>
        <v/>
      </c>
    </row>
    <row r="73" ht="21" customHeight="1" spans="1:4">
      <c r="A73" s="12" t="s">
        <v>1202</v>
      </c>
      <c r="B73" s="14">
        <f>B4+B16+B45+B62</f>
        <v>804054</v>
      </c>
      <c r="C73" s="14">
        <f>C4+C16+C45+C62</f>
        <v>796079</v>
      </c>
      <c r="D73" s="15">
        <f>IFERROR(C73/B73*100,"")</f>
        <v>99.0081511938253</v>
      </c>
    </row>
    <row r="74" ht="21" customHeight="1" spans="1:3">
      <c r="A74" s="20"/>
      <c r="B74" s="22"/>
      <c r="C74" s="22"/>
    </row>
  </sheetData>
  <mergeCells count="2">
    <mergeCell ref="A1:D1"/>
    <mergeCell ref="A74:C74"/>
  </mergeCells>
  <printOptions horizontalCentered="1"/>
  <pageMargins left="0.699305555555556" right="0.699305555555556" top="0.388888888888889" bottom="0.46875" header="0.279166666666667" footer="0.3"/>
  <pageSetup paperSize="9" orientation="portrait" verticalDpi="12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74"/>
  <sheetViews>
    <sheetView showZeros="0" workbookViewId="0">
      <selection activeCell="B80" sqref="B80"/>
    </sheetView>
  </sheetViews>
  <sheetFormatPr defaultColWidth="9.10833333333333" defaultRowHeight="13.5" outlineLevelCol="3"/>
  <cols>
    <col min="1" max="1" width="35.8833333333333" style="1" customWidth="1"/>
    <col min="2" max="2" width="14.775" style="1" customWidth="1"/>
    <col min="3" max="3" width="14.775" style="2" customWidth="1"/>
    <col min="4" max="4" width="12.3333333333333" style="1" customWidth="1"/>
    <col min="5" max="242" width="9.10833333333333" style="1" customWidth="1"/>
    <col min="243" max="255" width="9.10833333333333" style="1"/>
  </cols>
  <sheetData>
    <row r="1" ht="24.75" customHeight="1" spans="1:4">
      <c r="A1" s="3" t="s">
        <v>1203</v>
      </c>
      <c r="B1" s="3"/>
      <c r="C1" s="4"/>
      <c r="D1" s="3"/>
    </row>
    <row r="2" ht="21" customHeight="1" spans="1:4">
      <c r="A2" s="5" t="s">
        <v>1134</v>
      </c>
      <c r="B2" s="6"/>
      <c r="C2" s="7"/>
      <c r="D2" s="8"/>
    </row>
    <row r="3" ht="39" customHeight="1" spans="1:4">
      <c r="A3" s="9" t="s">
        <v>9</v>
      </c>
      <c r="B3" s="10" t="s">
        <v>1204</v>
      </c>
      <c r="C3" s="11" t="s">
        <v>1205</v>
      </c>
      <c r="D3" s="9" t="s">
        <v>1135</v>
      </c>
    </row>
    <row r="4" ht="21" customHeight="1" spans="1:4">
      <c r="A4" s="12" t="s">
        <v>1136</v>
      </c>
      <c r="B4" s="13">
        <f>SUM(B5:B15)</f>
        <v>432605</v>
      </c>
      <c r="C4" s="14">
        <f>SUM(C5:C15)</f>
        <v>469319</v>
      </c>
      <c r="D4" s="15" t="str">
        <f>IFERROR(#REF!/C4*100,"")</f>
        <v/>
      </c>
    </row>
    <row r="5" ht="21" customHeight="1" spans="1:4">
      <c r="A5" s="12" t="s">
        <v>1137</v>
      </c>
      <c r="B5" s="13">
        <v>82639</v>
      </c>
      <c r="C5" s="16">
        <v>82589</v>
      </c>
      <c r="D5" s="15" t="str">
        <f>IFERROR(#REF!/C5*100,"")</f>
        <v/>
      </c>
    </row>
    <row r="6" ht="21" customHeight="1" spans="1:4">
      <c r="A6" s="12" t="s">
        <v>1138</v>
      </c>
      <c r="B6" s="13">
        <v>88459</v>
      </c>
      <c r="C6" s="16">
        <v>95149</v>
      </c>
      <c r="D6" s="15" t="str">
        <f>IFERROR(#REF!/C6*100,"")</f>
        <v/>
      </c>
    </row>
    <row r="7" ht="21" customHeight="1" spans="1:4">
      <c r="A7" s="12" t="s">
        <v>1139</v>
      </c>
      <c r="B7" s="13">
        <v>86002</v>
      </c>
      <c r="C7" s="16">
        <v>101685</v>
      </c>
      <c r="D7" s="15" t="str">
        <f>IFERROR(#REF!/C7*100,"")</f>
        <v/>
      </c>
    </row>
    <row r="8" ht="21" customHeight="1" spans="1:4">
      <c r="A8" s="12" t="s">
        <v>1140</v>
      </c>
      <c r="B8" s="13">
        <v>28034</v>
      </c>
      <c r="C8" s="16">
        <v>28431</v>
      </c>
      <c r="D8" s="15" t="str">
        <f>IFERROR(#REF!/C8*100,"")</f>
        <v/>
      </c>
    </row>
    <row r="9" ht="21" customHeight="1" spans="1:4">
      <c r="A9" s="12" t="s">
        <v>1141</v>
      </c>
      <c r="B9" s="13">
        <v>30954</v>
      </c>
      <c r="C9" s="16">
        <v>31631</v>
      </c>
      <c r="D9" s="15"/>
    </row>
    <row r="10" ht="21" customHeight="1" spans="1:4">
      <c r="A10" s="12" t="s">
        <v>1142</v>
      </c>
      <c r="B10" s="13">
        <v>11369</v>
      </c>
      <c r="C10" s="16">
        <v>13197</v>
      </c>
      <c r="D10" s="15"/>
    </row>
    <row r="11" ht="21" customHeight="1" spans="1:4">
      <c r="A11" s="12" t="s">
        <v>1143</v>
      </c>
      <c r="B11" s="13">
        <v>23069</v>
      </c>
      <c r="C11" s="16">
        <v>33431</v>
      </c>
      <c r="D11" s="15"/>
    </row>
    <row r="12" ht="21" customHeight="1" spans="1:4">
      <c r="A12" s="12" t="s">
        <v>1144</v>
      </c>
      <c r="B12" s="13">
        <v>466</v>
      </c>
      <c r="C12" s="16">
        <v>450</v>
      </c>
      <c r="D12" s="15"/>
    </row>
    <row r="13" ht="21" customHeight="1" spans="1:4">
      <c r="A13" s="12" t="s">
        <v>1145</v>
      </c>
      <c r="B13" s="13">
        <v>2006</v>
      </c>
      <c r="C13" s="16">
        <v>2618</v>
      </c>
      <c r="D13" s="15" t="str">
        <f>IFERROR(#REF!/C13*100,"")</f>
        <v/>
      </c>
    </row>
    <row r="14" ht="21" customHeight="1" spans="1:4">
      <c r="A14" s="12" t="s">
        <v>1146</v>
      </c>
      <c r="B14" s="13">
        <v>50596</v>
      </c>
      <c r="C14" s="16">
        <v>50727</v>
      </c>
      <c r="D14" s="15" t="str">
        <f>IFERROR(#REF!/C14*100,"")</f>
        <v/>
      </c>
    </row>
    <row r="15" ht="21" customHeight="1" spans="1:4">
      <c r="A15" s="12" t="s">
        <v>1147</v>
      </c>
      <c r="B15" s="13">
        <v>29011</v>
      </c>
      <c r="C15" s="16">
        <v>29411</v>
      </c>
      <c r="D15" s="15" t="str">
        <f>IFERROR(#REF!/C15*100,"")</f>
        <v/>
      </c>
    </row>
    <row r="16" ht="21" customHeight="1" spans="1:4">
      <c r="A16" s="12" t="s">
        <v>1148</v>
      </c>
      <c r="B16" s="13">
        <f>SUM(B17:B44)</f>
        <v>316298</v>
      </c>
      <c r="C16" s="16">
        <f>SUM(C17:C44)</f>
        <v>351770</v>
      </c>
      <c r="D16" s="15" t="str">
        <f>IFERROR(#REF!/C16*100,"")</f>
        <v/>
      </c>
    </row>
    <row r="17" ht="21" customHeight="1" spans="1:4">
      <c r="A17" s="12" t="s">
        <v>1149</v>
      </c>
      <c r="B17" s="13">
        <v>20853</v>
      </c>
      <c r="C17" s="16">
        <v>28572</v>
      </c>
      <c r="D17" s="15" t="str">
        <f>IFERROR(#REF!/C17*100,"")</f>
        <v/>
      </c>
    </row>
    <row r="18" ht="21" customHeight="1" spans="1:4">
      <c r="A18" s="12" t="s">
        <v>1150</v>
      </c>
      <c r="B18" s="17">
        <v>2896</v>
      </c>
      <c r="C18" s="16">
        <v>2982</v>
      </c>
      <c r="D18" s="15" t="str">
        <f>IFERROR(#REF!/C18*100,"")</f>
        <v/>
      </c>
    </row>
    <row r="19" ht="21" customHeight="1" spans="1:4">
      <c r="A19" s="12" t="s">
        <v>1151</v>
      </c>
      <c r="B19" s="17">
        <v>993</v>
      </c>
      <c r="C19" s="16">
        <v>1028</v>
      </c>
      <c r="D19" s="15" t="str">
        <f>IFERROR(#REF!/C19*100,"")</f>
        <v/>
      </c>
    </row>
    <row r="20" ht="21" customHeight="1" spans="1:4">
      <c r="A20" s="12" t="s">
        <v>1152</v>
      </c>
      <c r="B20" s="17">
        <v>309</v>
      </c>
      <c r="C20" s="16">
        <v>327</v>
      </c>
      <c r="D20" s="15" t="str">
        <f>IFERROR(#REF!/C20*100,"")</f>
        <v/>
      </c>
    </row>
    <row r="21" ht="21" customHeight="1" spans="1:4">
      <c r="A21" s="12" t="s">
        <v>1153</v>
      </c>
      <c r="B21" s="17">
        <v>3320</v>
      </c>
      <c r="C21" s="16">
        <v>3390</v>
      </c>
      <c r="D21" s="15" t="str">
        <f>IFERROR(#REF!/C21*100,"")</f>
        <v/>
      </c>
    </row>
    <row r="22" ht="21" customHeight="1" spans="1:4">
      <c r="A22" s="12" t="s">
        <v>1154</v>
      </c>
      <c r="B22" s="17">
        <v>9158</v>
      </c>
      <c r="C22" s="16">
        <v>9327</v>
      </c>
      <c r="D22" s="15" t="str">
        <f>IFERROR(#REF!/C22*100,"")</f>
        <v/>
      </c>
    </row>
    <row r="23" ht="21" customHeight="1" spans="1:4">
      <c r="A23" s="12" t="s">
        <v>1155</v>
      </c>
      <c r="B23" s="17">
        <v>1058</v>
      </c>
      <c r="C23" s="16">
        <v>1155</v>
      </c>
      <c r="D23" s="15" t="str">
        <f>IFERROR(#REF!/C23*100,"")</f>
        <v/>
      </c>
    </row>
    <row r="24" ht="21" customHeight="1" spans="1:4">
      <c r="A24" s="12" t="s">
        <v>1156</v>
      </c>
      <c r="B24" s="17">
        <v>1507</v>
      </c>
      <c r="C24" s="16">
        <v>1512</v>
      </c>
      <c r="D24" s="15" t="str">
        <f>IFERROR(#REF!/C24*100,"")</f>
        <v/>
      </c>
    </row>
    <row r="25" ht="21" customHeight="1" spans="1:4">
      <c r="A25" s="12" t="s">
        <v>1157</v>
      </c>
      <c r="B25" s="17">
        <v>4369</v>
      </c>
      <c r="C25" s="16">
        <v>4467</v>
      </c>
      <c r="D25" s="15" t="str">
        <f>IFERROR(#REF!/C25*100,"")</f>
        <v/>
      </c>
    </row>
    <row r="26" ht="21" customHeight="1" spans="1:4">
      <c r="A26" s="12" t="s">
        <v>1158</v>
      </c>
      <c r="B26" s="17">
        <v>4201</v>
      </c>
      <c r="C26" s="16">
        <v>4321</v>
      </c>
      <c r="D26" s="15" t="str">
        <f>IFERROR(#REF!/C26*100,"")</f>
        <v/>
      </c>
    </row>
    <row r="27" ht="21" customHeight="1" spans="1:4">
      <c r="A27" s="12" t="s">
        <v>1159</v>
      </c>
      <c r="B27" s="13">
        <v>296</v>
      </c>
      <c r="C27" s="16">
        <v>388</v>
      </c>
      <c r="D27" s="15" t="str">
        <f>IFERROR(#REF!/C27*100,"")</f>
        <v/>
      </c>
    </row>
    <row r="28" ht="21" customHeight="1" spans="1:4">
      <c r="A28" s="12" t="s">
        <v>1160</v>
      </c>
      <c r="B28" s="13">
        <v>9512</v>
      </c>
      <c r="C28" s="16">
        <v>10825</v>
      </c>
      <c r="D28" s="15" t="str">
        <f>IFERROR(#REF!/C28*100,"")</f>
        <v/>
      </c>
    </row>
    <row r="29" ht="21" customHeight="1" spans="1:4">
      <c r="A29" s="12" t="s">
        <v>1161</v>
      </c>
      <c r="B29" s="13">
        <v>1687</v>
      </c>
      <c r="C29" s="16">
        <v>1706</v>
      </c>
      <c r="D29" s="15" t="str">
        <f>IFERROR(#REF!/C29*100,"")</f>
        <v/>
      </c>
    </row>
    <row r="30" ht="21" customHeight="1" spans="1:4">
      <c r="A30" s="12" t="s">
        <v>1162</v>
      </c>
      <c r="B30" s="13">
        <v>882</v>
      </c>
      <c r="C30" s="16">
        <v>892</v>
      </c>
      <c r="D30" s="15" t="str">
        <f>IFERROR(#REF!/C30*100,"")</f>
        <v/>
      </c>
    </row>
    <row r="31" ht="21" customHeight="1" spans="1:4">
      <c r="A31" s="12" t="s">
        <v>1163</v>
      </c>
      <c r="B31" s="13">
        <v>2684</v>
      </c>
      <c r="C31" s="16">
        <v>2722</v>
      </c>
      <c r="D31" s="15" t="str">
        <f>IFERROR(#REF!/C31*100,"")</f>
        <v/>
      </c>
    </row>
    <row r="32" ht="21" customHeight="1" spans="1:4">
      <c r="A32" s="12" t="s">
        <v>1164</v>
      </c>
      <c r="B32" s="13">
        <v>2300</v>
      </c>
      <c r="C32" s="16">
        <v>2361</v>
      </c>
      <c r="D32" s="15" t="str">
        <f>IFERROR(#REF!/C32*100,"")</f>
        <v/>
      </c>
    </row>
    <row r="33" ht="21" customHeight="1" spans="1:4">
      <c r="A33" s="12" t="s">
        <v>1165</v>
      </c>
      <c r="B33" s="13">
        <v>216145</v>
      </c>
      <c r="C33" s="16">
        <v>238775</v>
      </c>
      <c r="D33" s="15" t="str">
        <f>IFERROR(#REF!/C33*100,"")</f>
        <v/>
      </c>
    </row>
    <row r="34" ht="21" customHeight="1" spans="1:4">
      <c r="A34" s="12" t="s">
        <v>1166</v>
      </c>
      <c r="B34" s="13">
        <v>448</v>
      </c>
      <c r="C34" s="16">
        <v>480</v>
      </c>
      <c r="D34" s="15" t="str">
        <f>IFERROR(#REF!/C34*100,"")</f>
        <v/>
      </c>
    </row>
    <row r="35" ht="21" customHeight="1" spans="1:4">
      <c r="A35" s="12" t="s">
        <v>1167</v>
      </c>
      <c r="B35" s="13">
        <v>1569</v>
      </c>
      <c r="C35" s="16">
        <v>1691</v>
      </c>
      <c r="D35" s="15" t="str">
        <f>IFERROR(#REF!/C35*100,"")</f>
        <v/>
      </c>
    </row>
    <row r="36" ht="21" customHeight="1" spans="1:4">
      <c r="A36" s="12" t="s">
        <v>1168</v>
      </c>
      <c r="B36" s="13">
        <v>8745</v>
      </c>
      <c r="C36" s="16">
        <v>8834</v>
      </c>
      <c r="D36" s="15" t="str">
        <f>IFERROR(#REF!/C36*100,"")</f>
        <v/>
      </c>
    </row>
    <row r="37" ht="21" customHeight="1" spans="1:4">
      <c r="A37" s="12" t="s">
        <v>1169</v>
      </c>
      <c r="B37" s="13">
        <v>2802</v>
      </c>
      <c r="C37" s="16">
        <v>2880</v>
      </c>
      <c r="D37" s="15" t="str">
        <f>IFERROR(#REF!/C37*100,"")</f>
        <v/>
      </c>
    </row>
    <row r="38" ht="21" customHeight="1" spans="1:4">
      <c r="A38" s="12" t="s">
        <v>1170</v>
      </c>
      <c r="B38" s="13">
        <v>3658</v>
      </c>
      <c r="C38" s="16">
        <v>4125</v>
      </c>
      <c r="D38" s="15" t="str">
        <f>IFERROR(#REF!/C38*100,"")</f>
        <v/>
      </c>
    </row>
    <row r="39" ht="21" customHeight="1" spans="1:4">
      <c r="A39" s="12" t="s">
        <v>1171</v>
      </c>
      <c r="B39" s="13">
        <v>5524</v>
      </c>
      <c r="C39" s="16">
        <v>6772</v>
      </c>
      <c r="D39" s="15" t="str">
        <f>IFERROR(#REF!/C39*100,"")</f>
        <v/>
      </c>
    </row>
    <row r="40" ht="21" customHeight="1" spans="1:4">
      <c r="A40" s="12" t="s">
        <v>1172</v>
      </c>
      <c r="B40" s="13">
        <v>3098</v>
      </c>
      <c r="C40" s="16">
        <v>3125</v>
      </c>
      <c r="D40" s="15" t="str">
        <f>IFERROR(#REF!/C40*100,"")</f>
        <v/>
      </c>
    </row>
    <row r="41" ht="21" customHeight="1" spans="1:4">
      <c r="A41" s="12" t="s">
        <v>1173</v>
      </c>
      <c r="B41" s="13">
        <v>5215</v>
      </c>
      <c r="C41" s="16">
        <v>5215</v>
      </c>
      <c r="D41" s="15" t="str">
        <f>IFERROR(#REF!/C41*100,"")</f>
        <v/>
      </c>
    </row>
    <row r="42" ht="21" customHeight="1" spans="1:4">
      <c r="A42" s="12" t="s">
        <v>1174</v>
      </c>
      <c r="B42" s="13">
        <v>921</v>
      </c>
      <c r="C42" s="16">
        <v>2735</v>
      </c>
      <c r="D42" s="15" t="str">
        <f>IFERROR(#REF!/C42*100,"")</f>
        <v/>
      </c>
    </row>
    <row r="43" ht="21" customHeight="1" spans="1:4">
      <c r="A43" s="12" t="s">
        <v>1175</v>
      </c>
      <c r="B43" s="13">
        <v>1079</v>
      </c>
      <c r="C43" s="16">
        <v>1163</v>
      </c>
      <c r="D43" s="15"/>
    </row>
    <row r="44" ht="21" customHeight="1" spans="1:4">
      <c r="A44" s="12" t="s">
        <v>1176</v>
      </c>
      <c r="B44" s="13">
        <v>1069</v>
      </c>
      <c r="C44" s="16"/>
      <c r="D44" s="15" t="str">
        <f>IFERROR(#REF!/C44*100,"")</f>
        <v/>
      </c>
    </row>
    <row r="45" ht="21" customHeight="1" spans="1:4">
      <c r="A45" s="12" t="s">
        <v>1177</v>
      </c>
      <c r="B45" s="13">
        <f>SUM(B46:B61)</f>
        <v>41843</v>
      </c>
      <c r="C45" s="14">
        <f>SUM(C46:C61)</f>
        <v>36140</v>
      </c>
      <c r="D45" s="15" t="str">
        <f>IFERROR(#REF!/C45*100,"")</f>
        <v/>
      </c>
    </row>
    <row r="46" ht="21" customHeight="1" spans="1:4">
      <c r="A46" s="12" t="s">
        <v>1178</v>
      </c>
      <c r="B46" s="13">
        <v>2344</v>
      </c>
      <c r="C46" s="16">
        <v>2411</v>
      </c>
      <c r="D46" s="15" t="str">
        <f>IFERROR(#REF!/C46*100,"")</f>
        <v/>
      </c>
    </row>
    <row r="47" ht="21" customHeight="1" spans="1:4">
      <c r="A47" s="12" t="s">
        <v>1179</v>
      </c>
      <c r="B47" s="18">
        <v>4229</v>
      </c>
      <c r="C47" s="16"/>
      <c r="D47" s="15" t="str">
        <f>IFERROR(#REF!/C47*100,"")</f>
        <v/>
      </c>
    </row>
    <row r="48" ht="21" customHeight="1" spans="1:4">
      <c r="A48" s="12" t="s">
        <v>1180</v>
      </c>
      <c r="B48" s="13"/>
      <c r="C48" s="16"/>
      <c r="D48" s="15" t="str">
        <f>IFERROR(#REF!/C48*100,"")</f>
        <v/>
      </c>
    </row>
    <row r="49" ht="21" customHeight="1" spans="1:4">
      <c r="A49" s="12" t="s">
        <v>1181</v>
      </c>
      <c r="B49" s="13"/>
      <c r="C49" s="16"/>
      <c r="D49" s="15" t="str">
        <f>IFERROR(#REF!/C49*100,"")</f>
        <v/>
      </c>
    </row>
    <row r="50" ht="21" customHeight="1" spans="1:4">
      <c r="A50" s="12" t="s">
        <v>1182</v>
      </c>
      <c r="B50" s="13"/>
      <c r="C50" s="16"/>
      <c r="D50" s="15" t="str">
        <f>IFERROR(#REF!/C50*100,"")</f>
        <v/>
      </c>
    </row>
    <row r="51" ht="21" customHeight="1" spans="1:4">
      <c r="A51" s="12" t="s">
        <v>1183</v>
      </c>
      <c r="B51" s="13"/>
      <c r="C51" s="16"/>
      <c r="D51" s="15" t="str">
        <f>IFERROR(#REF!/C51*100,"")</f>
        <v/>
      </c>
    </row>
    <row r="52" ht="21" customHeight="1" spans="1:4">
      <c r="A52" s="12" t="s">
        <v>1144</v>
      </c>
      <c r="B52" s="13">
        <v>305</v>
      </c>
      <c r="C52" s="16">
        <v>259</v>
      </c>
      <c r="D52" s="15" t="str">
        <f>IFERROR(#REF!/C52*100,"")</f>
        <v/>
      </c>
    </row>
    <row r="53" ht="21" customHeight="1" spans="1:4">
      <c r="A53" s="12" t="s">
        <v>1184</v>
      </c>
      <c r="B53" s="13"/>
      <c r="C53" s="16"/>
      <c r="D53" s="15" t="str">
        <f>IFERROR(#REF!/C53*100,"")</f>
        <v/>
      </c>
    </row>
    <row r="54" ht="21" customHeight="1" spans="1:4">
      <c r="A54" s="12" t="s">
        <v>1185</v>
      </c>
      <c r="B54" s="13"/>
      <c r="C54" s="16"/>
      <c r="D54" s="15" t="str">
        <f>IFERROR(#REF!/C54*100,"")</f>
        <v/>
      </c>
    </row>
    <row r="55" ht="21" customHeight="1" spans="1:4">
      <c r="A55" s="12" t="s">
        <v>1186</v>
      </c>
      <c r="B55" s="13"/>
      <c r="C55" s="16"/>
      <c r="D55" s="15" t="str">
        <f>IFERROR(#REF!/C55*100,"")</f>
        <v/>
      </c>
    </row>
    <row r="56" ht="21" customHeight="1" spans="1:4">
      <c r="A56" s="12" t="s">
        <v>1143</v>
      </c>
      <c r="B56" s="13"/>
      <c r="C56" s="16"/>
      <c r="D56" s="15" t="str">
        <f>IFERROR(#REF!/C56*100,"")</f>
        <v/>
      </c>
    </row>
    <row r="57" ht="21" customHeight="1" spans="1:4">
      <c r="A57" s="12" t="s">
        <v>1187</v>
      </c>
      <c r="B57" s="13"/>
      <c r="C57" s="16"/>
      <c r="D57" s="15" t="str">
        <f>IFERROR(#REF!/C57*100,"")</f>
        <v/>
      </c>
    </row>
    <row r="58" ht="21" customHeight="1" spans="1:4">
      <c r="A58" s="12" t="s">
        <v>1188</v>
      </c>
      <c r="B58" s="13"/>
      <c r="C58" s="16"/>
      <c r="D58" s="15" t="str">
        <f>IFERROR(#REF!/C58*100,"")</f>
        <v/>
      </c>
    </row>
    <row r="59" ht="21" customHeight="1" spans="1:4">
      <c r="A59" s="12" t="s">
        <v>1189</v>
      </c>
      <c r="B59" s="13"/>
      <c r="C59" s="16"/>
      <c r="D59" s="15" t="str">
        <f>IFERROR(#REF!/C59*100,"")</f>
        <v/>
      </c>
    </row>
    <row r="60" ht="21" customHeight="1" spans="1:4">
      <c r="A60" s="12" t="s">
        <v>1190</v>
      </c>
      <c r="B60" s="13"/>
      <c r="C60" s="16"/>
      <c r="D60" s="15" t="str">
        <f>IFERROR(#REF!/C60*100,"")</f>
        <v/>
      </c>
    </row>
    <row r="61" ht="21" customHeight="1" spans="1:4">
      <c r="A61" s="12" t="s">
        <v>1191</v>
      </c>
      <c r="B61" s="13">
        <v>34965</v>
      </c>
      <c r="C61" s="16">
        <v>33470</v>
      </c>
      <c r="D61" s="15" t="str">
        <f>IFERROR(#REF!/C61*100,"")</f>
        <v/>
      </c>
    </row>
    <row r="62" ht="20.25" customHeight="1" spans="1:4">
      <c r="A62" s="19" t="s">
        <v>1192</v>
      </c>
      <c r="B62" s="13">
        <f>SUM(B64:B71)</f>
        <v>5333</v>
      </c>
      <c r="C62" s="14">
        <f>SUM(C63:C71)</f>
        <v>34166</v>
      </c>
      <c r="D62" s="15" t="str">
        <f>IFERROR(#REF!/C62*100,"")</f>
        <v/>
      </c>
    </row>
    <row r="63" ht="20.25" customHeight="1" spans="1:4">
      <c r="A63" s="19" t="s">
        <v>1193</v>
      </c>
      <c r="B63" s="13"/>
      <c r="C63" s="16">
        <v>15800</v>
      </c>
      <c r="D63" s="15"/>
    </row>
    <row r="64" ht="20.25" customHeight="1" spans="1:4">
      <c r="A64" s="19" t="s">
        <v>1194</v>
      </c>
      <c r="B64" s="13">
        <v>210</v>
      </c>
      <c r="C64" s="16">
        <v>803</v>
      </c>
      <c r="D64" s="15" t="str">
        <f>IFERROR(#REF!/C64*100,"")</f>
        <v/>
      </c>
    </row>
    <row r="65" ht="20.25" customHeight="1" spans="1:4">
      <c r="A65" s="19" t="s">
        <v>1195</v>
      </c>
      <c r="B65" s="13">
        <v>5123</v>
      </c>
      <c r="C65" s="16">
        <v>15261</v>
      </c>
      <c r="D65" s="15"/>
    </row>
    <row r="66" ht="20.25" customHeight="1" spans="1:4">
      <c r="A66" s="19" t="s">
        <v>1196</v>
      </c>
      <c r="B66" s="13"/>
      <c r="C66" s="16">
        <v>25</v>
      </c>
      <c r="D66" s="15"/>
    </row>
    <row r="67" ht="20.25" customHeight="1" spans="1:4">
      <c r="A67" s="19" t="s">
        <v>1197</v>
      </c>
      <c r="B67" s="13"/>
      <c r="C67" s="16">
        <v>1127</v>
      </c>
      <c r="D67" s="15"/>
    </row>
    <row r="68" ht="20.25" customHeight="1" spans="1:4">
      <c r="A68" s="19" t="s">
        <v>1198</v>
      </c>
      <c r="B68" s="13"/>
      <c r="C68" s="16">
        <v>694</v>
      </c>
      <c r="D68" s="15"/>
    </row>
    <row r="69" ht="20.25" customHeight="1" spans="1:4">
      <c r="A69" s="19" t="s">
        <v>1199</v>
      </c>
      <c r="B69" s="13"/>
      <c r="C69" s="16">
        <v>36</v>
      </c>
      <c r="D69" s="15"/>
    </row>
    <row r="70" ht="20.25" customHeight="1" spans="1:4">
      <c r="A70" s="19" t="s">
        <v>1200</v>
      </c>
      <c r="B70" s="13"/>
      <c r="C70" s="16">
        <v>400</v>
      </c>
      <c r="D70" s="15"/>
    </row>
    <row r="71" ht="20.25" customHeight="1" spans="1:4">
      <c r="A71" s="19" t="s">
        <v>1201</v>
      </c>
      <c r="B71" s="13"/>
      <c r="C71" s="16">
        <v>20</v>
      </c>
      <c r="D71" s="15" t="str">
        <f>IFERROR(#REF!/C71*100,"")</f>
        <v/>
      </c>
    </row>
    <row r="72" ht="21" customHeight="1" spans="1:4">
      <c r="A72" s="19" t="s">
        <v>88</v>
      </c>
      <c r="B72" s="19"/>
      <c r="C72" s="14"/>
      <c r="D72" s="15" t="str">
        <f>IFERROR(#REF!/C72*100,"")</f>
        <v/>
      </c>
    </row>
    <row r="73" ht="21" customHeight="1" spans="1:4">
      <c r="A73" s="12" t="s">
        <v>1202</v>
      </c>
      <c r="B73" s="14">
        <f>B4+B16+B45+B62</f>
        <v>796079</v>
      </c>
      <c r="C73" s="14">
        <f>C4+C16+C45+C62</f>
        <v>891395</v>
      </c>
      <c r="D73" s="15" t="str">
        <f>IFERROR(#REF!/C73*100,"")</f>
        <v/>
      </c>
    </row>
    <row r="74" ht="21" customHeight="1" spans="1:3">
      <c r="A74" s="20"/>
      <c r="B74" s="21"/>
      <c r="C74" s="22"/>
    </row>
  </sheetData>
  <mergeCells count="2">
    <mergeCell ref="A1:D1"/>
    <mergeCell ref="A74:C74"/>
  </mergeCells>
  <printOptions horizontalCentered="1"/>
  <pageMargins left="0.699305555555556" right="0.699305555555556" top="0.388888888888889" bottom="0.509027777777778" header="0.2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Define</vt:lpstr>
      <vt:lpstr>市直2018年收入</vt:lpstr>
      <vt:lpstr>市直2018年支出</vt:lpstr>
      <vt:lpstr>市直2018年支出  杨飞数据</vt:lpstr>
      <vt:lpstr>2022年全市社会保险基金收入预计执行情况表</vt:lpstr>
      <vt:lpstr>2022年全市社会保险基金支出预计执行情况表</vt:lpstr>
      <vt:lpstr>市直2018年基本支出</vt:lpstr>
      <vt:lpstr>市直2019年基本支出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2016-12-20T02:09:00Z</dcterms:created>
  <cp:lastPrinted>2020-12-30T08:36:00Z</cp:lastPrinted>
  <dcterms:modified xsi:type="dcterms:W3CDTF">2022-05-30T03:27:02Z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71814380480647C89588D51FC8F86121</vt:lpwstr>
  </property>
</Properties>
</file>