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05" tabRatio="761" activeTab="8"/>
  </bookViews>
  <sheets>
    <sheet name="2022年一般公共预算收入表" sheetId="12" r:id="rId1"/>
    <sheet name="2022年一般公共预算支出表" sheetId="48" r:id="rId2"/>
    <sheet name="2022年一般公共预算收支平衡表" sheetId="18" r:id="rId3"/>
    <sheet name="2022年一般公共预算支出资金来源表" sheetId="6" r:id="rId4"/>
    <sheet name="2022年一般公共预算支出经济分类表" sheetId="5" r:id="rId5"/>
    <sheet name="2022年地市县一般公共预算收支表1" sheetId="26" r:id="rId6"/>
    <sheet name="2022年地市县一般公共预算收支表2" sheetId="23" r:id="rId7"/>
    <sheet name="2022年省对下一般公共预算转移支付预算表1" sheetId="27" r:id="rId8"/>
    <sheet name="2022年省对下一般公共预算转移支付预算表2" sheetId="24" r:id="rId9"/>
  </sheets>
  <definedNames>
    <definedName name="_xlnm.Print_Titles" localSheetId="5">'2022年地市县一般公共预算收支表1'!$A:$A</definedName>
    <definedName name="_xlnm.Print_Titles" localSheetId="6">'2022年地市县一般公共预算收支表2'!$A:$A</definedName>
    <definedName name="_xlnm.Print_Titles" localSheetId="7">'2022年省对下一般公共预算转移支付预算表1'!$A:$A</definedName>
    <definedName name="_xlnm.Print_Titles" localSheetId="8">'2022年省对下一般公共预算转移支付预算表2'!$A:$A</definedName>
    <definedName name="_xlnm.Print_Titles" localSheetId="2">'2022年一般公共预算收支平衡表'!$2:$6</definedName>
    <definedName name="_xlnm.Print_Titles" localSheetId="3">'2022年一般公共预算支出资金来源表'!$1:$5</definedName>
    <definedName name="_xlnm.Print_Titles" localSheetId="4">'2022年一般公共预算支出经济分类表'!$B:$B,'2022年一般公共预算支出经济分类表'!$1:$4</definedName>
    <definedName name="_xlnm.Print_Titles" localSheetId="0">'2022年一般公共预算收入表'!$2:$5</definedName>
    <definedName name="地区名称">#REF!</definedName>
    <definedName name="_xlnm.Print_Titles" localSheetId="1">'2022年一般公共预算支出表'!$2:$5</definedName>
    <definedName name="_xlnm.Print_Area" localSheetId="2">'2022年一般公共预算收支平衡表'!$A$53:$D$74</definedName>
  </definedNames>
  <calcPr calcId="144525"/>
</workbook>
</file>

<file path=xl/sharedStrings.xml><?xml version="1.0" encoding="utf-8"?>
<sst xmlns="http://schemas.openxmlformats.org/spreadsheetml/2006/main" count="1404">
  <si>
    <t>表一</t>
  </si>
  <si>
    <t>2022年一般公共预算收入表</t>
  </si>
  <si>
    <t>单位：万元</t>
  </si>
  <si>
    <t>项目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</si>
  <si>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</si>
  <si>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</si>
  <si>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</si>
  <si>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</si>
  <si>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</si>
  <si>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</si>
  <si>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</si>
  <si>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</si>
  <si>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</si>
  <si>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</si>
  <si>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</si>
  <si>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</si>
  <si>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</si>
  <si>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</si>
  <si>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</si>
  <si>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</si>
  <si>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</si>
  <si>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</si>
  <si>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</si>
  <si>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</si>
  <si>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</si>
  <si>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</si>
  <si>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</si>
  <si>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</si>
  <si>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</si>
  <si>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</si>
  <si>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</si>
  <si>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</si>
  <si>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</si>
  <si>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</si>
  <si>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</si>
  <si>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</si>
  <si>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</si>
  <si>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</si>
  <si>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</si>
  <si>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</si>
  <si>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</si>
  <si>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2022年一般公共预算支出表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</si>
  <si>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</si>
  <si>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</si>
  <si>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</si>
  <si>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</si>
  <si>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</si>
  <si>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</si>
  <si>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</si>
  <si>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</si>
  <si>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</si>
  <si>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</si>
  <si>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</si>
  <si>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</si>
  <si>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</si>
  <si>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</si>
  <si>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</si>
  <si>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</si>
  <si>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</si>
  <si>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</si>
  <si>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</si>
  <si>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</si>
  <si>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</si>
  <si>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</si>
  <si>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</si>
  <si>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</si>
  <si>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</si>
  <si>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</si>
  <si>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</si>
  <si>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</si>
  <si>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</si>
  <si>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</si>
  <si>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</si>
  <si>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</si>
  <si>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</si>
  <si>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</si>
  <si>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</si>
  <si>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</si>
  <si>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</si>
  <si>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</si>
  <si>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</si>
  <si>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</si>
  <si>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</si>
  <si>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</si>
  <si>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</si>
  <si>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</si>
  <si>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</si>
  <si>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</si>
  <si>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</si>
  <si>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</si>
  <si>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</si>
  <si>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</si>
  <si>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</si>
  <si>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</si>
  <si>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</si>
  <si>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</si>
  <si>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</si>
  <si>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</si>
  <si>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</si>
  <si>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</si>
  <si>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</si>
  <si>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</si>
  <si>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</si>
  <si>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</si>
  <si>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</si>
  <si>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</si>
  <si>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</si>
  <si>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</si>
  <si>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</si>
  <si>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</si>
  <si>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</si>
  <si>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</si>
  <si>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</si>
  <si>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</si>
  <si>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</si>
  <si>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</si>
  <si>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</si>
  <si>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</si>
  <si>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</si>
  <si>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</si>
  <si>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</si>
  <si>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</si>
  <si>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</si>
  <si>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</si>
  <si>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</si>
  <si>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</si>
  <si>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</si>
  <si>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</si>
  <si>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</si>
  <si>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</si>
  <si>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</si>
  <si>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</si>
  <si>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</si>
  <si>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</si>
  <si>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</si>
  <si>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</si>
  <si>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</si>
  <si>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</si>
  <si>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</si>
  <si>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</si>
  <si>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</si>
  <si>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</si>
  <si>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</si>
  <si>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</si>
  <si>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</si>
  <si>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</si>
  <si>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</si>
  <si>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</si>
  <si>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</si>
  <si>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</si>
  <si>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</si>
  <si>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</si>
  <si>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</si>
  <si>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</si>
  <si>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</si>
  <si>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</si>
  <si>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</si>
  <si>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</si>
  <si>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</si>
  <si>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</si>
  <si>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</si>
  <si>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</si>
  <si>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</si>
  <si>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</si>
  <si>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</si>
  <si>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</si>
  <si>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</si>
  <si>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</si>
  <si>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</si>
  <si>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</si>
  <si>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</si>
  <si>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</si>
  <si>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</si>
  <si>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</si>
  <si>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</si>
  <si>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</si>
  <si>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 军费</t>
  </si>
  <si>
    <t xml:space="preserve">       现役部队</t>
  </si>
  <si>
    <t xml:space="preserve">       预备役部队(新增）</t>
  </si>
  <si>
    <t xml:space="preserve">       其他军费支出(新增）</t>
  </si>
  <si>
    <t xml:space="preserve">     国防科研事业</t>
  </si>
  <si>
    <t xml:space="preserve">       国防科研事业</t>
  </si>
  <si>
    <t xml:space="preserve">     专项工程</t>
  </si>
  <si>
    <t xml:space="preserve"> 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</si>
  <si>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</si>
  <si>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</si>
  <si>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</si>
  <si>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</si>
  <si>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</si>
  <si>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</si>
  <si>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</si>
  <si>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</si>
  <si>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</si>
  <si>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</si>
  <si>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</si>
  <si>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</si>
  <si>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</si>
  <si>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</si>
  <si>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</si>
  <si>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</si>
  <si>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</si>
  <si>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</si>
  <si>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</si>
  <si>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</si>
  <si>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</si>
  <si>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</si>
  <si>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</si>
  <si>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</si>
  <si>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</si>
  <si>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</si>
  <si>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</si>
  <si>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</si>
  <si>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</si>
  <si>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</si>
  <si>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</si>
  <si>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</si>
  <si>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</si>
  <si>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</si>
  <si>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</si>
  <si>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</si>
  <si>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</si>
  <si>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</si>
  <si>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</si>
  <si>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</si>
  <si>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</si>
  <si>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</si>
  <si>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</si>
  <si>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</si>
  <si>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</si>
  <si>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</si>
  <si>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</si>
  <si>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</si>
  <si>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</si>
  <si>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</si>
  <si>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</si>
  <si>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</si>
  <si>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</si>
  <si>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</si>
  <si>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</si>
  <si>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</si>
  <si>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</si>
  <si>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</si>
  <si>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</si>
  <si>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</si>
  <si>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</si>
  <si>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</si>
  <si>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</si>
  <si>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</si>
  <si>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</si>
  <si>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</si>
  <si>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</si>
  <si>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</si>
  <si>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</si>
  <si>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</si>
  <si>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</si>
  <si>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</si>
  <si>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</si>
  <si>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</si>
  <si>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</si>
  <si>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</si>
  <si>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</si>
  <si>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</si>
  <si>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</si>
  <si>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</si>
  <si>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</si>
  <si>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</si>
  <si>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</si>
  <si>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</si>
  <si>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</si>
  <si>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</si>
  <si>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</si>
  <si>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</si>
  <si>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</si>
  <si>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</si>
  <si>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</si>
  <si>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</si>
  <si>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</si>
  <si>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</si>
  <si>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</si>
  <si>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</si>
  <si>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</si>
  <si>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</si>
  <si>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</si>
  <si>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</si>
  <si>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</si>
  <si>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</si>
  <si>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</si>
  <si>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</si>
  <si>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</si>
  <si>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</si>
  <si>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</si>
  <si>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</si>
  <si>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其他教育支出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</si>
  <si>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</si>
  <si>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</si>
  <si>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</si>
  <si>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</si>
  <si>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</si>
  <si>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</si>
  <si>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</si>
  <si>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</si>
  <si>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</si>
  <si>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</si>
  <si>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</si>
  <si>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</si>
  <si>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</si>
  <si>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</si>
  <si>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</si>
  <si>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</si>
  <si>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</si>
  <si>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</si>
  <si>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</si>
  <si>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</si>
  <si>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</si>
  <si>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</si>
  <si>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</si>
  <si>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</si>
  <si>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</si>
  <si>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</si>
  <si>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</si>
  <si>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</si>
  <si>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</si>
  <si>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</si>
  <si>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</si>
  <si>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</si>
  <si>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</si>
  <si>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</si>
  <si>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</si>
  <si>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</si>
  <si>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</si>
  <si>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</si>
  <si>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</si>
  <si>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</si>
  <si>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</si>
  <si>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</si>
  <si>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</si>
  <si>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</si>
  <si>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</si>
  <si>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</si>
  <si>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</si>
  <si>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</si>
  <si>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</si>
  <si>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</si>
  <si>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</si>
  <si>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</si>
  <si>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</si>
  <si>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</si>
  <si>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</si>
  <si>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</si>
  <si>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</si>
  <si>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</si>
  <si>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</si>
  <si>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</si>
  <si>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</si>
  <si>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</si>
  <si>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</si>
  <si>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</si>
  <si>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</si>
  <si>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</si>
  <si>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</si>
  <si>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</si>
  <si>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</si>
  <si>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</si>
  <si>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</si>
  <si>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</si>
  <si>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</si>
  <si>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</si>
  <si>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</si>
  <si>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</si>
  <si>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</si>
  <si>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</si>
  <si>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</si>
  <si>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</si>
  <si>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</si>
  <si>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</si>
  <si>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</si>
  <si>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</si>
  <si>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</si>
  <si>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</si>
  <si>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</si>
  <si>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</si>
  <si>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</si>
  <si>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</si>
  <si>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</si>
  <si>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</si>
  <si>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</si>
  <si>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</si>
  <si>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</si>
  <si>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</si>
  <si>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</si>
  <si>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</si>
  <si>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</si>
  <si>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</si>
  <si>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</si>
  <si>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</si>
  <si>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</si>
  <si>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</si>
  <si>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</si>
  <si>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</si>
  <si>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</si>
  <si>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</si>
  <si>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</si>
  <si>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</si>
  <si>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</si>
  <si>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</si>
  <si>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</si>
  <si>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</si>
  <si>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</si>
  <si>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</si>
  <si>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</si>
  <si>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</si>
  <si>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</si>
  <si>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</si>
  <si>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</si>
  <si>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</si>
  <si>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</si>
  <si>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</si>
  <si>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</si>
  <si>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</si>
  <si>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</si>
  <si>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</si>
  <si>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</si>
  <si>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</si>
  <si>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</si>
  <si>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</si>
  <si>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</si>
  <si>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</si>
  <si>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</si>
  <si>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</si>
  <si>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</si>
  <si>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</si>
  <si>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</si>
  <si>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</si>
  <si>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</si>
  <si>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</si>
  <si>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</si>
  <si>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</si>
  <si>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</si>
  <si>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</si>
  <si>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</si>
  <si>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</si>
  <si>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</si>
  <si>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</si>
  <si>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</si>
  <si>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</si>
  <si>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</si>
  <si>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</si>
  <si>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</si>
  <si>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</si>
  <si>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</si>
  <si>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</si>
  <si>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</si>
  <si>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</si>
  <si>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</si>
  <si>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</si>
  <si>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</si>
  <si>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</si>
  <si>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</si>
  <si>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</si>
  <si>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</si>
  <si>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</si>
  <si>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</si>
  <si>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</si>
  <si>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</si>
  <si>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</si>
  <si>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</si>
  <si>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</si>
  <si>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</si>
  <si>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</si>
  <si>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</si>
  <si>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</si>
  <si>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</si>
  <si>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</si>
  <si>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</si>
  <si>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</si>
  <si>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</si>
  <si>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</si>
  <si>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</si>
  <si>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</si>
  <si>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</si>
  <si>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</si>
  <si>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</si>
  <si>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</si>
  <si>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</si>
  <si>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</si>
  <si>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</si>
  <si>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</si>
  <si>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</si>
  <si>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</si>
  <si>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</si>
  <si>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</si>
  <si>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</si>
  <si>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</si>
  <si>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</si>
  <si>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</si>
  <si>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</si>
  <si>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</si>
  <si>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</si>
  <si>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</si>
  <si>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</si>
  <si>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</si>
  <si>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</si>
  <si>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</si>
  <si>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</si>
  <si>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</si>
  <si>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</si>
  <si>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</si>
  <si>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</si>
  <si>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</si>
  <si>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</si>
  <si>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</si>
  <si>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</si>
  <si>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</si>
  <si>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</si>
  <si>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</si>
  <si>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</si>
  <si>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</si>
  <si>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</si>
  <si>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</si>
  <si>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</si>
  <si>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</si>
  <si>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</si>
  <si>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</si>
  <si>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</si>
  <si>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</si>
  <si>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</si>
  <si>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</si>
  <si>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</si>
  <si>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</si>
  <si>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</si>
  <si>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</si>
  <si>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</si>
  <si>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</si>
  <si>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</si>
  <si>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</si>
  <si>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</si>
  <si>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</si>
  <si>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</si>
  <si>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</si>
  <si>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</si>
  <si>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</si>
  <si>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</si>
  <si>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</si>
  <si>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</si>
  <si>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</si>
  <si>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</si>
  <si>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</si>
  <si>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</si>
  <si>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</si>
  <si>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</si>
  <si>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</si>
  <si>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</si>
  <si>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</si>
  <si>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</si>
  <si>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</si>
  <si>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</si>
  <si>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</si>
  <si>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</si>
  <si>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</si>
  <si>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</si>
  <si>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</si>
  <si>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</si>
  <si>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</si>
  <si>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</si>
  <si>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</si>
  <si>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</si>
  <si>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</si>
  <si>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</si>
  <si>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</si>
  <si>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</si>
  <si>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</si>
  <si>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</si>
  <si>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</si>
  <si>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</si>
  <si>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</si>
  <si>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</si>
  <si>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</si>
  <si>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</si>
  <si>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</si>
  <si>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</si>
  <si>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</si>
  <si>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</si>
  <si>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</si>
  <si>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</si>
  <si>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</si>
  <si>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</si>
  <si>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</si>
  <si>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</si>
  <si>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</si>
  <si>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</si>
  <si>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</si>
  <si>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</si>
  <si>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</si>
  <si>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</si>
  <si>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</si>
  <si>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</si>
  <si>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</si>
  <si>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</si>
  <si>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</si>
  <si>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</si>
  <si>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</si>
  <si>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</si>
  <si>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</si>
  <si>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</si>
  <si>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</si>
  <si>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</si>
  <si>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</si>
  <si>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</si>
  <si>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</si>
  <si>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</si>
  <si>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</si>
  <si>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</si>
  <si>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</si>
  <si>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</si>
  <si>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</si>
  <si>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</si>
  <si>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</si>
  <si>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</si>
  <si>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</si>
  <si>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</si>
  <si>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</si>
  <si>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</si>
  <si>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</si>
  <si>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</si>
  <si>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</si>
  <si>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</si>
  <si>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</si>
  <si>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</si>
  <si>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</si>
  <si>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</si>
  <si>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</si>
  <si>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</si>
  <si>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</si>
  <si>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</si>
  <si>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</si>
  <si>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</si>
  <si>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</si>
  <si>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</si>
  <si>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</si>
  <si>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</si>
  <si>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</si>
  <si>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</si>
  <si>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</si>
  <si>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</si>
  <si>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</si>
  <si>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</si>
  <si>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</si>
  <si>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</si>
  <si>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</si>
  <si>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</si>
  <si>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</si>
  <si>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</si>
  <si>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</si>
  <si>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</si>
  <si>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</si>
  <si>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</si>
  <si>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</si>
  <si>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</si>
  <si>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</si>
  <si>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</si>
  <si>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</si>
  <si>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</si>
  <si>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</si>
  <si>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</si>
  <si>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</si>
  <si>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</si>
  <si>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</si>
  <si>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</si>
  <si>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</si>
  <si>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</si>
  <si>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</si>
  <si>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</si>
  <si>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</si>
  <si>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</si>
  <si>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</si>
  <si>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</si>
  <si>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</si>
  <si>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</si>
  <si>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</si>
  <si>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</si>
  <si>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</si>
  <si>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</si>
  <si>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</si>
  <si>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</si>
  <si>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</si>
  <si>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</si>
  <si>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</si>
  <si>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</si>
  <si>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</si>
  <si>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</si>
  <si>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</si>
  <si>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</si>
  <si>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</si>
  <si>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</si>
  <si>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</si>
  <si>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</si>
  <si>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</si>
  <si>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</si>
  <si>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</si>
  <si>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</si>
  <si>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</si>
  <si>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</si>
  <si>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</si>
  <si>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</si>
  <si>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</si>
  <si>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</si>
  <si>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</si>
  <si>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</si>
  <si>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</si>
  <si>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</si>
  <si>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</si>
  <si>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</si>
  <si>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</si>
  <si>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</si>
  <si>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</si>
  <si>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</si>
  <si>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</si>
  <si>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</si>
  <si>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</si>
  <si>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</si>
  <si>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</si>
  <si>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</si>
  <si>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</si>
  <si>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</si>
  <si>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</si>
  <si>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</si>
  <si>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</si>
  <si>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</si>
  <si>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</si>
  <si>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</si>
  <si>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</si>
  <si>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</si>
  <si>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</si>
  <si>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</si>
  <si>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</si>
  <si>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</si>
  <si>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</si>
  <si>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</si>
  <si>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</si>
  <si>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</si>
  <si>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</si>
  <si>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</si>
  <si>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</si>
  <si>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</si>
  <si>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</si>
  <si>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</si>
  <si>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</si>
  <si>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</si>
  <si>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</si>
  <si>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</si>
  <si>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</si>
  <si>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</si>
  <si>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</si>
  <si>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</si>
  <si>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</si>
  <si>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</si>
  <si>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</si>
  <si>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</si>
  <si>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</si>
  <si>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</si>
  <si>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</si>
  <si>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</si>
  <si>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</si>
  <si>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</si>
  <si>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</si>
  <si>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</si>
  <si>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</si>
  <si>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</si>
  <si>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</si>
  <si>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</si>
  <si>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</si>
  <si>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</si>
  <si>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</si>
  <si>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</si>
  <si>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</si>
  <si>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</si>
  <si>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</si>
  <si>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</si>
  <si>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</si>
  <si>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</si>
  <si>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</si>
  <si>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</si>
  <si>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</si>
  <si>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</si>
  <si>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</si>
  <si>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</si>
  <si>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</si>
  <si>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</si>
  <si>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</si>
  <si>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</si>
  <si>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</si>
  <si>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</si>
  <si>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</si>
  <si>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</si>
  <si>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</si>
  <si>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</si>
  <si>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</si>
  <si>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</si>
  <si>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</si>
  <si>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</si>
  <si>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</si>
  <si>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</si>
  <si>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</si>
  <si>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</si>
  <si>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</si>
  <si>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</si>
  <si>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</si>
  <si>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</si>
  <si>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</si>
  <si>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</si>
  <si>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</si>
  <si>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</si>
  <si>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</si>
  <si>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</si>
  <si>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</si>
  <si>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</si>
  <si>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</si>
  <si>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</si>
  <si>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</si>
  <si>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</si>
  <si>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</si>
  <si>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</si>
  <si>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</si>
  <si>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</si>
  <si>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</si>
  <si>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</si>
  <si>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</si>
  <si>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</si>
  <si>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</si>
  <si>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</si>
  <si>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</si>
  <si>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</si>
  <si>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</si>
  <si>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</si>
  <si>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</si>
  <si>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</si>
  <si>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</si>
  <si>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</si>
  <si>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</si>
  <si>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</si>
  <si>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</si>
  <si>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</si>
  <si>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</si>
  <si>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</si>
  <si>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</si>
  <si>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</si>
  <si>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</si>
  <si>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</si>
  <si>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</si>
  <si>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</si>
  <si>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</si>
  <si>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</si>
  <si>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</si>
  <si>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</si>
  <si>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</si>
  <si>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</si>
  <si>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</si>
  <si>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</si>
  <si>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</si>
  <si>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</si>
  <si>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</si>
  <si>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</si>
  <si>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</si>
  <si>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</si>
  <si>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</si>
  <si>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</si>
  <si>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</si>
  <si>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</si>
  <si>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</si>
  <si>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</si>
  <si>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</si>
  <si>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</si>
  <si>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</si>
  <si>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</si>
  <si>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</si>
  <si>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</si>
  <si>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</si>
  <si>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</si>
  <si>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</si>
  <si>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</si>
  <si>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</si>
  <si>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</si>
  <si>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</si>
  <si>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</si>
  <si>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</si>
  <si>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</si>
  <si>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</si>
  <si>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</si>
  <si>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</si>
  <si>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</si>
  <si>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</si>
  <si>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</si>
  <si>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</si>
  <si>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</si>
  <si>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</si>
  <si>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</si>
  <si>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</si>
  <si>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</si>
  <si>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</si>
  <si>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</si>
  <si>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</si>
  <si>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</si>
  <si>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</si>
  <si>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</si>
  <si>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</si>
  <si>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</si>
  <si>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</si>
  <si>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</si>
  <si>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</si>
  <si>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</si>
  <si>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</si>
  <si>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</si>
  <si>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</si>
  <si>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</si>
  <si>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</si>
  <si>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</si>
  <si>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</si>
  <si>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</si>
  <si>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</si>
  <si>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</si>
  <si>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</si>
  <si>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</si>
  <si>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</si>
  <si>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</si>
  <si>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</si>
  <si>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</si>
  <si>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</si>
  <si>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</si>
  <si>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</si>
  <si>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</si>
  <si>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</si>
  <si>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</si>
  <si>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</si>
  <si>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</si>
  <si>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</si>
  <si>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</si>
  <si>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</si>
  <si>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</si>
  <si>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</si>
  <si>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</si>
  <si>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</si>
  <si>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</si>
  <si>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</si>
  <si>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</si>
  <si>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</si>
  <si>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</si>
  <si>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</si>
  <si>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</si>
  <si>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</si>
  <si>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</si>
  <si>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</si>
  <si>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</si>
  <si>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</si>
  <si>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</si>
  <si>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</si>
  <si>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</si>
  <si>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</si>
  <si>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</si>
  <si>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</si>
  <si>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</si>
  <si>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</si>
  <si>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</si>
  <si>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</si>
  <si>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</si>
  <si>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</si>
  <si>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</si>
  <si>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</si>
  <si>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</si>
  <si>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</si>
  <si>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</si>
  <si>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</si>
  <si>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</si>
  <si>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</si>
  <si>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</si>
  <si>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</si>
  <si>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</si>
  <si>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</si>
  <si>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</si>
  <si>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</si>
  <si>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</si>
  <si>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</si>
  <si>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</si>
  <si>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</si>
  <si>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</si>
  <si>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</si>
  <si>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</si>
  <si>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</si>
  <si>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</si>
  <si>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</si>
  <si>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</si>
  <si>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</si>
  <si>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</si>
  <si>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</si>
  <si>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</si>
  <si>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</si>
  <si>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</si>
  <si>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</si>
  <si>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</si>
  <si>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</si>
  <si>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</si>
  <si>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</si>
  <si>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</si>
  <si>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</si>
  <si>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</si>
  <si>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</si>
  <si>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</si>
  <si>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</si>
  <si>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</si>
  <si>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</si>
  <si>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</si>
  <si>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>预备费</t>
  </si>
  <si>
    <t>其他支出</t>
  </si>
  <si>
    <t xml:space="preserve">    年初预留</t>
  </si>
  <si>
    <t xml:space="preserve">      年初预留</t>
  </si>
  <si>
    <t xml:space="preserve">      其他支出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</si>
  <si>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</si>
  <si>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</si>
  <si>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</si>
  <si>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</si>
  <si>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</si>
  <si>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</si>
  <si>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</si>
  <si>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</si>
  <si>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>支出合计</t>
  </si>
  <si>
    <t>表三</t>
  </si>
  <si>
    <t>2022年一般公共预算收支平衡表</t>
  </si>
  <si>
    <t>收入</t>
  </si>
  <si>
    <t>支出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</si>
  <si>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</si>
  <si>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</si>
  <si>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</si>
  <si>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</si>
  <si>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</si>
  <si>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</si>
  <si>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</si>
  <si>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</si>
  <si>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</si>
  <si>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</si>
  <si>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</si>
  <si>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</si>
  <si>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</si>
  <si>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</si>
  <si>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</si>
  <si>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</si>
  <si>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</si>
  <si>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</si>
  <si>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</si>
  <si>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</si>
  <si>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</si>
  <si>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</si>
  <si>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</si>
  <si>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</si>
  <si>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</si>
  <si>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</si>
  <si>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</si>
  <si>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</si>
  <si>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欠发达地区转移支付收入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</si>
  <si>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</si>
  <si>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</si>
  <si>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</si>
  <si>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</si>
  <si>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</si>
  <si>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</si>
  <si>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</si>
  <si>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</si>
  <si>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</si>
  <si>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</si>
  <si>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</si>
  <si>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</si>
  <si>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</si>
  <si>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</si>
  <si>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</si>
  <si>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</si>
  <si>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</si>
  <si>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</si>
  <si>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</si>
  <si>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</si>
  <si>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</si>
  <si>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</si>
  <si>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</si>
  <si>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</si>
  <si>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</si>
  <si>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</si>
  <si>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</si>
  <si>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</si>
  <si>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</si>
  <si>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</si>
  <si>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</si>
  <si>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</si>
  <si>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</si>
  <si>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</si>
  <si>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</si>
  <si>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</si>
  <si>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</si>
  <si>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</si>
  <si>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</si>
  <si>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</si>
  <si>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</si>
  <si>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</si>
  <si>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</si>
  <si>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</si>
  <si>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下级上解收入</t>
  </si>
  <si>
    <t xml:space="preserve">    体制上解收入</t>
  </si>
  <si>
    <t xml:space="preserve">    专项上解收入</t>
  </si>
  <si>
    <t xml:space="preserve">  待偿债置换一般债券上年结余</t>
  </si>
  <si>
    <t xml:space="preserve">  上年结余收入</t>
  </si>
  <si>
    <t xml:space="preserve">  调入资金</t>
  </si>
  <si>
    <t xml:space="preserve">    从政府性基金预算调入</t>
  </si>
  <si>
    <t xml:space="preserve">  补助下级支出</t>
  </si>
  <si>
    <t xml:space="preserve">      其中：从抗疫特别国债调入</t>
  </si>
  <si>
    <t xml:space="preserve">  调出资金</t>
  </si>
  <si>
    <t xml:space="preserve">    从国有资本经营预算调入</t>
  </si>
  <si>
    <t xml:space="preserve">  安排预算稳定调节基金</t>
  </si>
  <si>
    <t xml:space="preserve">    从其他资金调入</t>
  </si>
  <si>
    <t xml:space="preserve">  补充预算周转金</t>
  </si>
  <si>
    <t xml:space="preserve">  地方政府一般债务收入</t>
  </si>
  <si>
    <t xml:space="preserve">  地方政府一般债务还本支出</t>
  </si>
  <si>
    <t xml:space="preserve">  地方政府一般债务转贷收入</t>
  </si>
  <si>
    <t xml:space="preserve">  地方政府一般债务转贷支出</t>
  </si>
  <si>
    <t xml:space="preserve">  接受其他地区援助收入</t>
  </si>
  <si>
    <t xml:space="preserve">  援助其他地区支出</t>
  </si>
  <si>
    <t xml:space="preserve">  动用预算稳定调节基金</t>
  </si>
  <si>
    <t xml:space="preserve">  计划单列市上解省支出</t>
  </si>
  <si>
    <t xml:space="preserve">  省补助计划单列市收入</t>
  </si>
  <si>
    <t xml:space="preserve">  省补助计划单列市支出</t>
  </si>
  <si>
    <t xml:space="preserve">  计划单列市上解省收入</t>
  </si>
  <si>
    <t xml:space="preserve">  年终结余</t>
  </si>
  <si>
    <t>收入总计</t>
  </si>
  <si>
    <t>支出总计</t>
  </si>
  <si>
    <t>表四</t>
  </si>
  <si>
    <t>2022年一般公共预算支出资金来源表</t>
  </si>
  <si>
    <t>合计</t>
  </si>
  <si>
    <t>财力安排</t>
  </si>
  <si>
    <t>专项转移支付收入安排</t>
  </si>
  <si>
    <t>动用上年结余安排</t>
  </si>
  <si>
    <t>调入资金</t>
  </si>
  <si>
    <t>政府债务资金</t>
  </si>
  <si>
    <t>其他资金</t>
  </si>
  <si>
    <t>公共安全支出</t>
  </si>
  <si>
    <t xml:space="preserve">      地方政府一般债务付息支出</t>
  </si>
  <si>
    <t>表五</t>
  </si>
  <si>
    <t>2022年一般公共预算支出经济分类表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</si>
  <si>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</si>
  <si>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</si>
  <si>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</si>
  <si>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</si>
  <si>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</si>
  <si>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</si>
  <si>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</si>
  <si>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</si>
  <si>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</si>
  <si>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</si>
  <si>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</si>
  <si>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</si>
  <si>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</si>
  <si>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</si>
  <si>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预备费及预留</t>
  </si>
  <si>
    <t>一般公共服务支出</t>
  </si>
  <si>
    <t>表六之一</t>
  </si>
  <si>
    <t>2022年地市县一般公共预算收支表</t>
  </si>
  <si>
    <t>地    区</t>
  </si>
  <si>
    <t>收       入</t>
  </si>
  <si>
    <t>税　　　　收　　　　收　　　　入</t>
  </si>
  <si>
    <t>非  税  收  入</t>
  </si>
  <si>
    <t>小计</t>
  </si>
  <si>
    <t>增值税</t>
  </si>
  <si>
    <t>企业
所得税</t>
  </si>
  <si>
    <t>企业
所得税退税</t>
  </si>
  <si>
    <t>个人
所得税</t>
  </si>
  <si>
    <t>资源税</t>
  </si>
  <si>
    <t>城市维护
建设税</t>
  </si>
  <si>
    <t>房产税</t>
  </si>
  <si>
    <t>印花税</t>
  </si>
  <si>
    <t>城镇土地使用税</t>
  </si>
  <si>
    <t>土地增值税</t>
  </si>
  <si>
    <t>车船税</t>
  </si>
  <si>
    <t>耕地
占用税</t>
  </si>
  <si>
    <t>契税</t>
  </si>
  <si>
    <t>烟叶税</t>
  </si>
  <si>
    <t>环境保护税</t>
  </si>
  <si>
    <t>其他各项税收收入</t>
  </si>
  <si>
    <t>专项
收入</t>
  </si>
  <si>
    <t>行政事
业性收
费收入</t>
  </si>
  <si>
    <t>罚没
收入</t>
  </si>
  <si>
    <t>国有资本经营收入</t>
  </si>
  <si>
    <t>国有资源
（资产）有
偿使用收入</t>
  </si>
  <si>
    <t>捐赠
收入</t>
  </si>
  <si>
    <t>政府住房基金收入</t>
  </si>
  <si>
    <t>其他
收入</t>
  </si>
  <si>
    <t>湖北省</t>
  </si>
  <si>
    <t xml:space="preserve">  湖北省本级</t>
  </si>
  <si>
    <t xml:space="preserve">  湖北省地市合计</t>
  </si>
  <si>
    <t xml:space="preserve">    武汉市</t>
  </si>
  <si>
    <t xml:space="preserve">      武汉市本级</t>
  </si>
  <si>
    <t xml:space="preserve">      武汉市区县合计</t>
  </si>
  <si>
    <t xml:space="preserve">        江岸区</t>
  </si>
  <si>
    <t xml:space="preserve">        江汉区</t>
  </si>
  <si>
    <t xml:space="preserve">        硚口区</t>
  </si>
  <si>
    <t xml:space="preserve">        武昌区</t>
  </si>
  <si>
    <t xml:space="preserve">        汉阳区</t>
  </si>
  <si>
    <t xml:space="preserve">        青山区</t>
  </si>
  <si>
    <t xml:space="preserve">        洪山区</t>
  </si>
  <si>
    <t xml:space="preserve">        东西湖区</t>
  </si>
  <si>
    <t xml:space="preserve">        汉南区</t>
  </si>
  <si>
    <t xml:space="preserve">        江夏区</t>
  </si>
  <si>
    <t xml:space="preserve">        蔡甸区</t>
  </si>
  <si>
    <t xml:space="preserve">        新洲区</t>
  </si>
  <si>
    <t xml:space="preserve">        黄陂区</t>
  </si>
  <si>
    <t xml:space="preserve">    黄石市</t>
  </si>
  <si>
    <t xml:space="preserve">      黄石市本级</t>
  </si>
  <si>
    <t xml:space="preserve">      黄石市区县合计</t>
  </si>
  <si>
    <t xml:space="preserve">        黄石港区</t>
  </si>
  <si>
    <t xml:space="preserve">        西塞山区</t>
  </si>
  <si>
    <t xml:space="preserve">        下陆区</t>
  </si>
  <si>
    <t xml:space="preserve">        铁山区</t>
  </si>
  <si>
    <t xml:space="preserve">        大冶市</t>
  </si>
  <si>
    <t xml:space="preserve">        阳新县</t>
  </si>
  <si>
    <t xml:space="preserve">    十堰市</t>
  </si>
  <si>
    <t xml:space="preserve">      十堰市本级</t>
  </si>
  <si>
    <t xml:space="preserve">      十堰市区县合计</t>
  </si>
  <si>
    <t xml:space="preserve">        张湾区</t>
  </si>
  <si>
    <t xml:space="preserve">        茅箭区</t>
  </si>
  <si>
    <t xml:space="preserve">        丹江口市</t>
  </si>
  <si>
    <t xml:space="preserve">        郧阳区</t>
  </si>
  <si>
    <t xml:space="preserve">        郧西县</t>
  </si>
  <si>
    <t xml:space="preserve">        竹山县</t>
  </si>
  <si>
    <t xml:space="preserve">        竹溪县</t>
  </si>
  <si>
    <t xml:space="preserve">        房县</t>
  </si>
  <si>
    <t xml:space="preserve">    荆州市</t>
  </si>
  <si>
    <t xml:space="preserve">      荆州市本级</t>
  </si>
  <si>
    <t xml:space="preserve">      荆州市区县合计</t>
  </si>
  <si>
    <t xml:space="preserve">        沙市区</t>
  </si>
  <si>
    <t xml:space="preserve">        荆州区</t>
  </si>
  <si>
    <t xml:space="preserve">        江陵县</t>
  </si>
  <si>
    <t xml:space="preserve">        松滋市</t>
  </si>
  <si>
    <t xml:space="preserve">        公安县</t>
  </si>
  <si>
    <t xml:space="preserve">        石首市</t>
  </si>
  <si>
    <t xml:space="preserve">        监利市</t>
  </si>
  <si>
    <t xml:space="preserve">        洪湖市</t>
  </si>
  <si>
    <t xml:space="preserve">    宜昌市</t>
  </si>
  <si>
    <t xml:space="preserve">      宜昌市本级</t>
  </si>
  <si>
    <t xml:space="preserve">      宜昌市区县合计</t>
  </si>
  <si>
    <t xml:space="preserve">        西陵区</t>
  </si>
  <si>
    <t xml:space="preserve">        伍家岗区</t>
  </si>
  <si>
    <t xml:space="preserve">        点军区</t>
  </si>
  <si>
    <t xml:space="preserve">        猇亭区</t>
  </si>
  <si>
    <t xml:space="preserve">        夷陵区</t>
  </si>
  <si>
    <t xml:space="preserve">        宜都市</t>
  </si>
  <si>
    <t xml:space="preserve">        枝江市</t>
  </si>
  <si>
    <t xml:space="preserve">        当阳市</t>
  </si>
  <si>
    <t xml:space="preserve">        远安县</t>
  </si>
  <si>
    <t xml:space="preserve">        兴山县</t>
  </si>
  <si>
    <t xml:space="preserve">        秭归县</t>
  </si>
  <si>
    <t xml:space="preserve">        长阳县</t>
  </si>
  <si>
    <t xml:space="preserve">        五峰县</t>
  </si>
  <si>
    <t xml:space="preserve">    襄阳市</t>
  </si>
  <si>
    <t xml:space="preserve">      襄阳市本级</t>
  </si>
  <si>
    <t xml:space="preserve">      襄阳市区县合计</t>
  </si>
  <si>
    <t xml:space="preserve">        襄城区</t>
  </si>
  <si>
    <t xml:space="preserve">        樊城区</t>
  </si>
  <si>
    <t xml:space="preserve">        襄州区</t>
  </si>
  <si>
    <t xml:space="preserve">        老河口市</t>
  </si>
  <si>
    <t xml:space="preserve">        枣阳市</t>
  </si>
  <si>
    <t xml:space="preserve">        宜城市</t>
  </si>
  <si>
    <t xml:space="preserve">        南漳县</t>
  </si>
  <si>
    <t xml:space="preserve">        谷城县</t>
  </si>
  <si>
    <t xml:space="preserve">        保康县</t>
  </si>
  <si>
    <t xml:space="preserve">    鄂州市</t>
  </si>
  <si>
    <t xml:space="preserve">      鄂州市本级</t>
  </si>
  <si>
    <t xml:space="preserve">      鄂州市区县合计</t>
  </si>
  <si>
    <t xml:space="preserve">        鄂城区</t>
  </si>
  <si>
    <t xml:space="preserve">        华容区</t>
  </si>
  <si>
    <t xml:space="preserve">        梁子湖区</t>
  </si>
  <si>
    <t xml:space="preserve">    荆门市</t>
  </si>
  <si>
    <t xml:space="preserve">      荆门市本级</t>
  </si>
  <si>
    <t xml:space="preserve">      荆门市区县合计</t>
  </si>
  <si>
    <t xml:space="preserve">        掇刀区</t>
  </si>
  <si>
    <t xml:space="preserve">        东宝区</t>
  </si>
  <si>
    <t xml:space="preserve">        钟祥市</t>
  </si>
  <si>
    <t xml:space="preserve">        京山市</t>
  </si>
  <si>
    <t xml:space="preserve">        沙洋县</t>
  </si>
  <si>
    <t xml:space="preserve">    孝感市</t>
  </si>
  <si>
    <t xml:space="preserve">      孝感市本级</t>
  </si>
  <si>
    <t xml:space="preserve">      孝感市区县合计</t>
  </si>
  <si>
    <t xml:space="preserve">        孝南区</t>
  </si>
  <si>
    <t xml:space="preserve">        孝昌县</t>
  </si>
  <si>
    <t xml:space="preserve">        大悟县</t>
  </si>
  <si>
    <t xml:space="preserve">        安陆市</t>
  </si>
  <si>
    <t xml:space="preserve">        云梦县</t>
  </si>
  <si>
    <t xml:space="preserve">        应城市</t>
  </si>
  <si>
    <t xml:space="preserve">        汉川市</t>
  </si>
  <si>
    <t xml:space="preserve">    黄冈市</t>
  </si>
  <si>
    <t xml:space="preserve">      黄冈市本级</t>
  </si>
  <si>
    <t xml:space="preserve">      黄冈市区县合计</t>
  </si>
  <si>
    <t xml:space="preserve">        黄州区</t>
  </si>
  <si>
    <t xml:space="preserve">        团风县</t>
  </si>
  <si>
    <t xml:space="preserve">        红安县</t>
  </si>
  <si>
    <t xml:space="preserve">        麻城市</t>
  </si>
  <si>
    <t xml:space="preserve">        罗田县</t>
  </si>
  <si>
    <t xml:space="preserve">        英山县</t>
  </si>
  <si>
    <t xml:space="preserve">        浠水县</t>
  </si>
  <si>
    <t xml:space="preserve">        蕲春县</t>
  </si>
  <si>
    <t xml:space="preserve">        武穴市</t>
  </si>
  <si>
    <t xml:space="preserve">        黄梅县</t>
  </si>
  <si>
    <t xml:space="preserve">    咸宁市</t>
  </si>
  <si>
    <t xml:space="preserve">      咸宁市本级</t>
  </si>
  <si>
    <t xml:space="preserve">      咸宁市区县合计</t>
  </si>
  <si>
    <t xml:space="preserve">        咸安区</t>
  </si>
  <si>
    <t xml:space="preserve">        嘉鱼县</t>
  </si>
  <si>
    <t xml:space="preserve">        赤壁市</t>
  </si>
  <si>
    <t xml:space="preserve">        通城县</t>
  </si>
  <si>
    <t xml:space="preserve">        崇阳县</t>
  </si>
  <si>
    <t xml:space="preserve">        通山县</t>
  </si>
  <si>
    <t xml:space="preserve">    恩施自治州</t>
  </si>
  <si>
    <t xml:space="preserve">      恩施州本级</t>
  </si>
  <si>
    <t xml:space="preserve">      恩施州区县合计</t>
  </si>
  <si>
    <t xml:space="preserve">        恩施市</t>
  </si>
  <si>
    <t xml:space="preserve">        建始县</t>
  </si>
  <si>
    <t xml:space="preserve">        巴东县</t>
  </si>
  <si>
    <t xml:space="preserve">        利川市</t>
  </si>
  <si>
    <t xml:space="preserve">        宣恩县</t>
  </si>
  <si>
    <t xml:space="preserve">        咸丰县</t>
  </si>
  <si>
    <t xml:space="preserve">        来凤县</t>
  </si>
  <si>
    <t xml:space="preserve">        鹤峰县</t>
  </si>
  <si>
    <t xml:space="preserve">    随州市</t>
  </si>
  <si>
    <t xml:space="preserve">      随州市本级</t>
  </si>
  <si>
    <t xml:space="preserve">      随州市区县合计</t>
  </si>
  <si>
    <t xml:space="preserve">        曾都区</t>
  </si>
  <si>
    <t xml:space="preserve">        广水市</t>
  </si>
  <si>
    <t xml:space="preserve">        随县</t>
  </si>
  <si>
    <t xml:space="preserve">    仙桃市</t>
  </si>
  <si>
    <t xml:space="preserve">    天门市</t>
  </si>
  <si>
    <t xml:space="preserve">    潜江市</t>
  </si>
  <si>
    <t xml:space="preserve">    神农架林区</t>
  </si>
  <si>
    <t>表六之二</t>
  </si>
  <si>
    <t>支            出</t>
  </si>
  <si>
    <t>支出
合计</t>
  </si>
  <si>
    <t>公共
安全支出</t>
  </si>
  <si>
    <t>科学
技术支出</t>
  </si>
  <si>
    <t>交通
运输支出</t>
  </si>
  <si>
    <t>其他
支出</t>
  </si>
  <si>
    <t>表七之一</t>
  </si>
  <si>
    <t>2022年省对下一般公共预算转移支付预算表</t>
  </si>
  <si>
    <t>转移支付合计</t>
  </si>
  <si>
    <t>一般性转移支付</t>
  </si>
  <si>
    <t>一般性转移支付小计</t>
  </si>
  <si>
    <t>体制补助收入</t>
  </si>
  <si>
    <t>均衡性转移支付收入</t>
  </si>
  <si>
    <t>县级基本财力保障机制奖补资金收入</t>
  </si>
  <si>
    <t>结算补助收入</t>
  </si>
  <si>
    <t>资源枯竭城市转移支付补助收入</t>
  </si>
  <si>
    <t>企业事业单位划转补助收入</t>
  </si>
  <si>
    <t>产粮（油）大县奖励资金收入</t>
  </si>
  <si>
    <t>重点生态功能区转移支付收入</t>
  </si>
  <si>
    <t>固定数额补助收入</t>
  </si>
  <si>
    <t>革命老区转移支付收入</t>
  </si>
  <si>
    <t>民族地区转移支付收入</t>
  </si>
  <si>
    <t>边境地区转移支付收入</t>
  </si>
  <si>
    <t>一般公共服务共同财政事权转移支付收入</t>
  </si>
  <si>
    <t>外交共同财政事权转移支付收入</t>
  </si>
  <si>
    <t>国防共同财政事权转移支付收入</t>
  </si>
  <si>
    <t>公共安全共同财政事权转移支付收入</t>
  </si>
  <si>
    <t>教育共同财政事权转移支付收入</t>
  </si>
  <si>
    <t>科学技术共同财政事权转移支付收入</t>
  </si>
  <si>
    <t>文化旅游体育与传媒共同财政事权转移支付收入</t>
  </si>
  <si>
    <t>社会保障和就业共同财政事权转移支付收入</t>
  </si>
  <si>
    <t>医疗卫生共同财政事权转移支付收入</t>
  </si>
  <si>
    <t>节能环保共同财政事权转移支付收入</t>
  </si>
  <si>
    <t>城乡社区共同财政事权转移支付收入</t>
  </si>
  <si>
    <t>农林水共同财政事权转移支付收入</t>
  </si>
  <si>
    <t>交通运输共同财政事权转移支付收入</t>
  </si>
  <si>
    <t>资源勘探信息等共同财政事权转移支付收入</t>
  </si>
  <si>
    <t>商业服务业等共同财政事权转移支付收入</t>
  </si>
  <si>
    <t>金融共同财政事权转移支付收入</t>
  </si>
  <si>
    <t>自然资源海洋气象等共同财政事权转移支付收入</t>
  </si>
  <si>
    <t>住房保障共同财政事权转移支付收入</t>
  </si>
  <si>
    <t>粮油物资储备共同财政事权转移支付收入</t>
  </si>
  <si>
    <t>灾害防治及应急管理共同财政事权转移支付收入</t>
  </si>
  <si>
    <t>其他共同财政事权转移支付收入</t>
  </si>
  <si>
    <t>其他一般性转移支付收入</t>
  </si>
  <si>
    <t>表七之二</t>
  </si>
  <si>
    <t>地区</t>
  </si>
  <si>
    <t>专项转移支付</t>
  </si>
  <si>
    <t>专项转移支付小计</t>
  </si>
  <si>
    <t>外交</t>
  </si>
  <si>
    <t>国防</t>
  </si>
  <si>
    <t>公共
安全</t>
  </si>
  <si>
    <t>教育</t>
  </si>
  <si>
    <t>科学
技术</t>
  </si>
  <si>
    <t>文化旅游体育与传媒</t>
  </si>
  <si>
    <t>社会保障和就业</t>
  </si>
  <si>
    <t>卫生
健康</t>
  </si>
  <si>
    <t>节能
环保</t>
  </si>
  <si>
    <t>城乡
社区</t>
  </si>
  <si>
    <t>农林水</t>
  </si>
  <si>
    <t>交通
运输</t>
  </si>
  <si>
    <t>资源勘探信息等</t>
  </si>
  <si>
    <t>商业服务业等</t>
  </si>
  <si>
    <t>金融</t>
  </si>
  <si>
    <t>自然资源海洋气象</t>
  </si>
  <si>
    <t>住房
保障</t>
  </si>
  <si>
    <t>粮油物资储备</t>
  </si>
  <si>
    <t>灾害防治及应急管理</t>
  </si>
  <si>
    <t>其他专项转移支付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</si>
</sst>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33">
    <font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黑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1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color rgb="FFFF0000"/>
      <name val="微软雅黑"/>
      <charset val="134"/>
    </font>
    <font>
      <sz val="11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9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7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6" borderId="17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9" fillId="15" borderId="20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0" borderId="0"/>
    <xf numFmtId="0" fontId="26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2" fillId="0" borderId="0"/>
    <xf numFmtId="0" fontId="25" fillId="3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2">
    <xf numFmtId="0" fontId="0" fillId="0" borderId="0" xfId="0"/>
    <xf numFmtId="0" fontId="1" fillId="2" borderId="0" xfId="56" applyFont="1" applyFill="1"/>
    <xf numFmtId="0" fontId="2" fillId="2" borderId="0" xfId="56" applyFont="1" applyFill="1"/>
    <xf numFmtId="0" fontId="3" fillId="2" borderId="0" xfId="56" applyFont="1" applyFill="1"/>
    <xf numFmtId="0" fontId="4" fillId="2" borderId="0" xfId="0" applyFont="1" applyFill="1" applyAlignment="1">
      <alignment vertical="center"/>
    </xf>
    <xf numFmtId="0" fontId="1" fillId="2" borderId="0" xfId="56" applyNumberFormat="1" applyFont="1" applyFill="1" applyAlignment="1" applyProtection="1">
      <alignment vertical="center"/>
    </xf>
    <xf numFmtId="0" fontId="1" fillId="2" borderId="0" xfId="56" applyNumberFormat="1" applyFont="1" applyFill="1" applyAlignment="1" applyProtection="1">
      <alignment horizontal="center" vertical="center"/>
    </xf>
    <xf numFmtId="0" fontId="2" fillId="2" borderId="0" xfId="56" applyNumberFormat="1" applyFont="1" applyFill="1" applyAlignment="1" applyProtection="1">
      <alignment horizontal="right" vertical="center"/>
    </xf>
    <xf numFmtId="0" fontId="5" fillId="2" borderId="1" xfId="56" applyNumberFormat="1" applyFont="1" applyFill="1" applyBorder="1" applyAlignment="1" applyProtection="1">
      <alignment horizontal="center" vertical="center"/>
    </xf>
    <xf numFmtId="0" fontId="2" fillId="2" borderId="2" xfId="56" applyNumberFormat="1" applyFont="1" applyFill="1" applyBorder="1" applyAlignment="1" applyProtection="1">
      <alignment horizontal="center" vertical="center"/>
    </xf>
    <xf numFmtId="0" fontId="2" fillId="2" borderId="3" xfId="56" applyNumberFormat="1" applyFont="1" applyFill="1" applyBorder="1" applyAlignment="1" applyProtection="1">
      <alignment horizontal="distributed" vertical="center" wrapText="1" indent="6"/>
    </xf>
    <xf numFmtId="0" fontId="2" fillId="2" borderId="4" xfId="56" applyNumberFormat="1" applyFont="1" applyFill="1" applyBorder="1" applyAlignment="1" applyProtection="1">
      <alignment horizontal="center" vertical="center"/>
    </xf>
    <xf numFmtId="0" fontId="5" fillId="2" borderId="3" xfId="56" applyNumberFormat="1" applyFont="1" applyFill="1" applyBorder="1" applyAlignment="1" applyProtection="1">
      <alignment horizontal="center" vertical="center" wrapText="1"/>
    </xf>
    <xf numFmtId="0" fontId="2" fillId="2" borderId="3" xfId="56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/>
    </xf>
    <xf numFmtId="3" fontId="2" fillId="2" borderId="3" xfId="56" applyNumberFormat="1" applyFont="1" applyFill="1" applyBorder="1" applyAlignment="1" applyProtection="1">
      <alignment horizontal="right" vertical="center"/>
    </xf>
    <xf numFmtId="0" fontId="2" fillId="2" borderId="3" xfId="56" applyFont="1" applyFill="1" applyBorder="1"/>
    <xf numFmtId="3" fontId="3" fillId="2" borderId="3" xfId="56" applyNumberFormat="1" applyFont="1" applyFill="1" applyBorder="1" applyAlignment="1" applyProtection="1">
      <alignment horizontal="right" vertical="center"/>
    </xf>
    <xf numFmtId="0" fontId="3" fillId="2" borderId="3" xfId="56" applyFont="1" applyFill="1" applyBorder="1"/>
    <xf numFmtId="0" fontId="5" fillId="2" borderId="0" xfId="56" applyNumberFormat="1" applyFont="1" applyFill="1" applyBorder="1" applyAlignment="1" applyProtection="1">
      <alignment horizontal="center" vertical="center"/>
    </xf>
    <xf numFmtId="0" fontId="2" fillId="2" borderId="0" xfId="56" applyFont="1" applyFill="1" applyAlignment="1">
      <alignment horizontal="center"/>
    </xf>
    <xf numFmtId="0" fontId="3" fillId="2" borderId="0" xfId="56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2" fillId="2" borderId="1" xfId="56" applyNumberFormat="1" applyFont="1" applyFill="1" applyBorder="1" applyAlignment="1" applyProtection="1">
      <alignment horizontal="right" vertical="center"/>
    </xf>
    <xf numFmtId="0" fontId="2" fillId="2" borderId="1" xfId="56" applyNumberFormat="1" applyFont="1" applyFill="1" applyBorder="1" applyAlignment="1" applyProtection="1">
      <alignment horizontal="center" vertical="center"/>
    </xf>
    <xf numFmtId="0" fontId="5" fillId="2" borderId="2" xfId="56" applyNumberFormat="1" applyFont="1" applyFill="1" applyBorder="1" applyAlignment="1" applyProtection="1">
      <alignment horizontal="center" vertical="center" wrapText="1"/>
    </xf>
    <xf numFmtId="0" fontId="5" fillId="2" borderId="4" xfId="56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56" applyNumberFormat="1" applyFont="1" applyFill="1" applyBorder="1" applyAlignment="1" applyProtection="1">
      <alignment horizontal="center" vertical="center"/>
    </xf>
    <xf numFmtId="0" fontId="2" fillId="2" borderId="3" xfId="56" applyFont="1" applyFill="1" applyBorder="1" applyAlignment="1">
      <alignment horizontal="center"/>
    </xf>
    <xf numFmtId="3" fontId="3" fillId="2" borderId="3" xfId="56" applyNumberFormat="1" applyFont="1" applyFill="1" applyBorder="1" applyAlignment="1" applyProtection="1">
      <alignment horizontal="center" vertical="center"/>
    </xf>
    <xf numFmtId="0" fontId="3" fillId="2" borderId="3" xfId="56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2" fillId="2" borderId="3" xfId="56" applyNumberFormat="1" applyFont="1" applyFill="1" applyBorder="1" applyAlignment="1" applyProtection="1">
      <alignment horizontal="centerContinuous" vertical="center" wrapText="1"/>
    </xf>
    <xf numFmtId="0" fontId="2" fillId="2" borderId="5" xfId="56" applyNumberFormat="1" applyFont="1" applyFill="1" applyBorder="1" applyAlignment="1" applyProtection="1">
      <alignment horizontal="center" vertical="center"/>
    </xf>
    <xf numFmtId="0" fontId="2" fillId="2" borderId="2" xfId="56" applyNumberFormat="1" applyFont="1" applyFill="1" applyBorder="1" applyAlignment="1" applyProtection="1">
      <alignment horizontal="center" vertical="center" wrapText="1"/>
    </xf>
    <xf numFmtId="0" fontId="3" fillId="2" borderId="0" xfId="56" applyNumberFormat="1" applyFont="1" applyFill="1" applyAlignment="1" applyProtection="1">
      <alignment horizontal="right" vertical="center"/>
    </xf>
    <xf numFmtId="0" fontId="3" fillId="2" borderId="3" xfId="56" applyNumberFormat="1" applyFont="1" applyFill="1" applyBorder="1" applyAlignment="1" applyProtection="1">
      <alignment horizontal="centerContinuous" vertical="center" wrapText="1"/>
    </xf>
    <xf numFmtId="0" fontId="2" fillId="2" borderId="6" xfId="56" applyNumberFormat="1" applyFont="1" applyFill="1" applyBorder="1" applyAlignment="1" applyProtection="1">
      <alignment horizontal="center" vertical="center" wrapText="1"/>
    </xf>
    <xf numFmtId="0" fontId="2" fillId="2" borderId="7" xfId="56" applyNumberFormat="1" applyFont="1" applyFill="1" applyBorder="1" applyAlignment="1" applyProtection="1">
      <alignment horizontal="center" vertical="center" wrapText="1"/>
    </xf>
    <xf numFmtId="0" fontId="2" fillId="2" borderId="8" xfId="56" applyNumberFormat="1" applyFont="1" applyFill="1" applyBorder="1" applyAlignment="1" applyProtection="1">
      <alignment horizontal="center" vertical="center" wrapText="1"/>
    </xf>
    <xf numFmtId="0" fontId="2" fillId="2" borderId="4" xfId="56" applyNumberFormat="1" applyFont="1" applyFill="1" applyBorder="1" applyAlignment="1" applyProtection="1">
      <alignment horizontal="center" vertical="center" wrapText="1"/>
    </xf>
    <xf numFmtId="0" fontId="2" fillId="2" borderId="9" xfId="56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76" fontId="2" fillId="2" borderId="3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distributed" vertical="center" indent="2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 applyProtection="1">
      <alignment horizontal="left" vertical="center"/>
      <protection locked="0"/>
    </xf>
    <xf numFmtId="177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10" fillId="2" borderId="3" xfId="57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left" vertical="center"/>
      <protection locked="0"/>
    </xf>
    <xf numFmtId="3" fontId="6" fillId="0" borderId="3" xfId="0" applyNumberFormat="1" applyFont="1" applyFill="1" applyBorder="1" applyAlignment="1" applyProtection="1">
      <alignment horizontal="center" vertical="center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vertical="center"/>
      <protection locked="0"/>
    </xf>
    <xf numFmtId="0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3" fontId="2" fillId="2" borderId="3" xfId="0" applyNumberFormat="1" applyFont="1" applyFill="1" applyBorder="1" applyAlignment="1" applyProtection="1">
      <alignment vertical="center"/>
    </xf>
    <xf numFmtId="1" fontId="9" fillId="2" borderId="3" xfId="0" applyNumberFormat="1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3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distributed" vertical="center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distributed" vertical="center" indent="2"/>
      <protection locked="0"/>
    </xf>
    <xf numFmtId="3" fontId="5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1" fontId="2" fillId="2" borderId="9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6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>
      <alignment vertical="center"/>
    </xf>
    <xf numFmtId="177" fontId="2" fillId="2" borderId="9" xfId="0" applyNumberFormat="1" applyFont="1" applyFill="1" applyBorder="1" applyAlignment="1" applyProtection="1">
      <alignment horizontal="left" vertical="center"/>
      <protection locked="0"/>
    </xf>
    <xf numFmtId="176" fontId="2" fillId="2" borderId="11" xfId="0" applyNumberFormat="1" applyFont="1" applyFill="1" applyBorder="1" applyAlignment="1" applyProtection="1">
      <alignment horizontal="left" vertical="center"/>
      <protection locked="0"/>
    </xf>
    <xf numFmtId="177" fontId="2" fillId="2" borderId="11" xfId="0" applyNumberFormat="1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" fontId="2" fillId="0" borderId="3" xfId="0" applyNumberFormat="1" applyFont="1" applyFill="1" applyBorder="1" applyAlignment="1" applyProtection="1">
      <alignment vertical="center"/>
      <protection locked="0"/>
    </xf>
    <xf numFmtId="0" fontId="2" fillId="0" borderId="3" xfId="0" applyNumberFormat="1" applyFont="1" applyFill="1" applyBorder="1" applyAlignment="1" applyProtection="1">
      <alignment vertical="center"/>
      <protection locked="0"/>
    </xf>
    <xf numFmtId="0" fontId="11" fillId="0" borderId="12" xfId="0" applyNumberFormat="1" applyFont="1" applyFill="1" applyBorder="1" applyAlignment="1">
      <alignment horizontal="left" vertical="center" wrapText="1"/>
    </xf>
    <xf numFmtId="0" fontId="12" fillId="0" borderId="3" xfId="19" applyFont="1" applyFill="1" applyBorder="1" applyAlignment="1">
      <alignment vertical="center"/>
    </xf>
    <xf numFmtId="176" fontId="3" fillId="2" borderId="9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/>
    </xf>
    <xf numFmtId="0" fontId="3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distributed" vertical="center" indent="2"/>
    </xf>
    <xf numFmtId="0" fontId="5" fillId="2" borderId="9" xfId="0" applyFont="1" applyFill="1" applyBorder="1" applyAlignment="1">
      <alignment horizontal="distributed" vertical="center" indent="2"/>
    </xf>
    <xf numFmtId="0" fontId="5" fillId="2" borderId="3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附件：行政一处报表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4 2" xfId="54"/>
    <cellStyle name="常规 5" xfId="55"/>
    <cellStyle name="常规 4" xfId="56"/>
    <cellStyle name="常规 2" xfId="57"/>
    <cellStyle name="常规 3" xfId="58"/>
    <cellStyle name="常规_2016年全省国有资本经营收入预算表" xfId="59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showGridLines="0" showZeros="0" zoomScale="93" zoomScaleNormal="93" workbookViewId="0">
      <pane ySplit="5" topLeftCell="A21" activePane="bottomLeft" state="frozen"/>
      <selection/>
      <selection pane="bottomLeft" activeCell="B38" sqref="B38"/>
    </sheetView>
  </sheetViews>
  <sheetFormatPr defaultColWidth="9" defaultRowHeight="13.5" outlineLevelCol="6"/>
  <cols>
    <col min="1" max="1" width="9" style="47"/>
    <col min="2" max="2" width="32.1166666666667" style="47" customWidth="1"/>
    <col min="3" max="7" width="19.8833333333333" style="58" customWidth="1"/>
    <col min="8" max="16384" width="9" style="47"/>
  </cols>
  <sheetData>
    <row r="1" ht="18" customHeight="1" spans="1:1">
      <c r="A1" s="4" t="s">
        <v>0</v>
      </c>
    </row>
    <row r="2" s="46" customFormat="1" ht="22.5" spans="1:7">
      <c r="A2" s="22" t="s">
        <v>1</v>
      </c>
      <c r="B2" s="22"/>
      <c r="C2" s="35"/>
      <c r="D2" s="35"/>
      <c r="E2" s="35"/>
      <c r="F2" s="35"/>
      <c r="G2" s="35"/>
    </row>
    <row r="3" ht="20.25" customHeight="1" spans="7:7">
      <c r="G3" s="63" t="s">
        <v>2</v>
      </c>
    </row>
    <row r="4" ht="31.5" customHeight="1" spans="1:7">
      <c r="A4" s="117" t="s">
        <v>3</v>
      </c>
      <c r="B4" s="118"/>
      <c r="C4" s="73" t="s">
        <v>4</v>
      </c>
      <c r="D4" s="73" t="s">
        <v>5</v>
      </c>
      <c r="E4" s="144" t="s">
        <v>6</v>
      </c>
      <c r="F4" s="145"/>
      <c r="G4" s="146"/>
    </row>
    <row r="5" ht="34" customHeight="1" spans="1:7">
      <c r="A5" s="50" t="s">
        <v>7</v>
      </c>
      <c r="B5" s="50" t="s">
        <v>8</v>
      </c>
      <c r="C5" s="76"/>
      <c r="D5" s="76"/>
      <c r="E5" s="51" t="s">
        <v>9</v>
      </c>
      <c r="F5" s="77" t="s">
        <v>10</v>
      </c>
      <c r="G5" s="77" t="s">
        <v>11</v>
      </c>
    </row>
    <row r="6" ht="20.1" customHeight="1" spans="1:7">
      <c r="A6" s="52">
        <v>101</v>
      </c>
      <c r="B6" s="53" t="s">
        <v>12</v>
      </c>
      <c r="C6" s="147">
        <f>SUM(C7:C22)</f>
        <v>37300</v>
      </c>
      <c r="D6" s="147">
        <f>SUM(D7:D22)</f>
        <v>82748</v>
      </c>
      <c r="E6" s="147">
        <f>SUM(E7:E22)</f>
        <v>56020</v>
      </c>
      <c r="F6" s="62"/>
      <c r="G6" s="62"/>
    </row>
    <row r="7" ht="20.1" customHeight="1" spans="1:7">
      <c r="A7" s="52">
        <v>10101</v>
      </c>
      <c r="B7" s="53" t="s">
        <v>13</v>
      </c>
      <c r="C7" s="147">
        <v>19600</v>
      </c>
      <c r="D7" s="147">
        <v>19127</v>
      </c>
      <c r="E7" s="147">
        <v>20000</v>
      </c>
      <c r="F7" s="62"/>
      <c r="G7" s="62"/>
    </row>
    <row r="8" ht="20.1" customHeight="1" spans="1:7">
      <c r="A8" s="52">
        <v>10104</v>
      </c>
      <c r="B8" s="53" t="s">
        <v>14</v>
      </c>
      <c r="C8" s="147">
        <v>3000</v>
      </c>
      <c r="D8" s="147">
        <v>10669</v>
      </c>
      <c r="E8" s="147">
        <v>5000</v>
      </c>
      <c r="F8" s="62"/>
      <c r="G8" s="62"/>
    </row>
    <row r="9" ht="20.1" customHeight="1" spans="1:7">
      <c r="A9" s="52">
        <v>10105</v>
      </c>
      <c r="B9" s="53" t="s">
        <v>15</v>
      </c>
      <c r="C9" s="147"/>
      <c r="D9" s="147"/>
      <c r="E9" s="147"/>
      <c r="F9" s="62"/>
      <c r="G9" s="62"/>
    </row>
    <row r="10" ht="20.1" customHeight="1" spans="1:7">
      <c r="A10" s="52">
        <v>10106</v>
      </c>
      <c r="B10" s="53" t="s">
        <v>16</v>
      </c>
      <c r="C10" s="147">
        <v>600</v>
      </c>
      <c r="D10" s="147">
        <v>526</v>
      </c>
      <c r="E10" s="147">
        <v>520</v>
      </c>
      <c r="F10" s="62"/>
      <c r="G10" s="62"/>
    </row>
    <row r="11" ht="20.1" customHeight="1" spans="1:7">
      <c r="A11" s="52">
        <v>10107</v>
      </c>
      <c r="B11" s="53" t="s">
        <v>17</v>
      </c>
      <c r="C11" s="147"/>
      <c r="D11" s="147">
        <v>3</v>
      </c>
      <c r="E11" s="147"/>
      <c r="F11" s="62"/>
      <c r="G11" s="62"/>
    </row>
    <row r="12" ht="20.1" customHeight="1" spans="1:7">
      <c r="A12" s="52">
        <v>10109</v>
      </c>
      <c r="B12" s="53" t="s">
        <v>18</v>
      </c>
      <c r="C12" s="147">
        <v>1600</v>
      </c>
      <c r="D12" s="147">
        <v>1971</v>
      </c>
      <c r="E12" s="147">
        <v>2000</v>
      </c>
      <c r="F12" s="62"/>
      <c r="G12" s="62"/>
    </row>
    <row r="13" ht="20.1" customHeight="1" spans="1:7">
      <c r="A13" s="52">
        <v>10110</v>
      </c>
      <c r="B13" s="53" t="s">
        <v>19</v>
      </c>
      <c r="C13" s="147">
        <v>800</v>
      </c>
      <c r="D13" s="147">
        <v>740</v>
      </c>
      <c r="E13" s="147"/>
      <c r="F13" s="62"/>
      <c r="G13" s="62"/>
    </row>
    <row r="14" ht="20.1" customHeight="1" spans="1:7">
      <c r="A14" s="52">
        <v>10111</v>
      </c>
      <c r="B14" s="53" t="s">
        <v>20</v>
      </c>
      <c r="C14" s="147">
        <v>500</v>
      </c>
      <c r="D14" s="147">
        <v>710</v>
      </c>
      <c r="E14" s="147"/>
      <c r="F14" s="62"/>
      <c r="G14" s="62"/>
    </row>
    <row r="15" ht="20.1" customHeight="1" spans="1:7">
      <c r="A15" s="52">
        <v>10112</v>
      </c>
      <c r="B15" s="53" t="s">
        <v>21</v>
      </c>
      <c r="C15" s="147">
        <v>2300</v>
      </c>
      <c r="D15" s="147">
        <v>2099</v>
      </c>
      <c r="E15" s="147">
        <v>2000</v>
      </c>
      <c r="F15" s="62"/>
      <c r="G15" s="62"/>
    </row>
    <row r="16" ht="20.1" customHeight="1" spans="1:7">
      <c r="A16" s="52">
        <v>10113</v>
      </c>
      <c r="B16" s="53" t="s">
        <v>22</v>
      </c>
      <c r="C16" s="147">
        <v>6600</v>
      </c>
      <c r="D16" s="147">
        <v>36916</v>
      </c>
      <c r="E16" s="147">
        <v>17000</v>
      </c>
      <c r="F16" s="62"/>
      <c r="G16" s="62"/>
    </row>
    <row r="17" ht="20.1" customHeight="1" spans="1:7">
      <c r="A17" s="52">
        <v>10114</v>
      </c>
      <c r="B17" s="53" t="s">
        <v>23</v>
      </c>
      <c r="C17" s="147"/>
      <c r="D17" s="147"/>
      <c r="E17" s="147"/>
      <c r="F17" s="62"/>
      <c r="G17" s="62"/>
    </row>
    <row r="18" ht="20.1" customHeight="1" spans="1:7">
      <c r="A18" s="52">
        <v>10118</v>
      </c>
      <c r="B18" s="53" t="s">
        <v>24</v>
      </c>
      <c r="C18" s="147">
        <v>600</v>
      </c>
      <c r="D18" s="147">
        <v>478</v>
      </c>
      <c r="E18" s="147">
        <v>500</v>
      </c>
      <c r="F18" s="62"/>
      <c r="G18" s="62"/>
    </row>
    <row r="19" ht="20.1" customHeight="1" spans="1:7">
      <c r="A19" s="52">
        <v>10119</v>
      </c>
      <c r="B19" s="53" t="s">
        <v>25</v>
      </c>
      <c r="C19" s="147">
        <v>1700</v>
      </c>
      <c r="D19" s="147">
        <v>9497</v>
      </c>
      <c r="E19" s="147">
        <v>9000</v>
      </c>
      <c r="F19" s="62"/>
      <c r="G19" s="62"/>
    </row>
    <row r="20" ht="20.1" customHeight="1" spans="1:7">
      <c r="A20" s="52">
        <v>10120</v>
      </c>
      <c r="B20" s="53" t="s">
        <v>26</v>
      </c>
      <c r="C20" s="147"/>
      <c r="D20" s="147"/>
      <c r="E20" s="147"/>
      <c r="F20" s="62"/>
      <c r="G20" s="62"/>
    </row>
    <row r="21" ht="20.1" customHeight="1" spans="1:7">
      <c r="A21" s="52">
        <v>10121</v>
      </c>
      <c r="B21" s="53" t="s">
        <v>27</v>
      </c>
      <c r="C21" s="147"/>
      <c r="D21" s="147">
        <v>12</v>
      </c>
      <c r="E21" s="147"/>
      <c r="F21" s="62"/>
      <c r="G21" s="62"/>
    </row>
    <row r="22" ht="20.1" customHeight="1" spans="1:7">
      <c r="A22" s="52">
        <v>10199</v>
      </c>
      <c r="B22" s="53" t="s">
        <v>28</v>
      </c>
      <c r="C22" s="147"/>
      <c r="D22" s="147"/>
      <c r="E22" s="147"/>
      <c r="F22" s="62"/>
      <c r="G22" s="62"/>
    </row>
    <row r="23" ht="21" customHeight="1" spans="1:7">
      <c r="A23" s="52">
        <v>103</v>
      </c>
      <c r="B23" s="53" t="s">
        <v>29</v>
      </c>
      <c r="C23" s="147">
        <f>SUM(C24:C31)</f>
        <v>3700</v>
      </c>
      <c r="D23" s="147">
        <f>SUM(D24:D31)</f>
        <v>10948</v>
      </c>
      <c r="E23" s="147">
        <f>SUM(E24:E31)</f>
        <v>10580</v>
      </c>
      <c r="F23" s="62"/>
      <c r="G23" s="62"/>
    </row>
    <row r="24" ht="20.1" customHeight="1" spans="1:7">
      <c r="A24" s="52">
        <v>10302</v>
      </c>
      <c r="B24" s="53" t="s">
        <v>30</v>
      </c>
      <c r="C24" s="147">
        <v>1900</v>
      </c>
      <c r="D24" s="147">
        <v>6463</v>
      </c>
      <c r="E24" s="147">
        <v>6465</v>
      </c>
      <c r="F24" s="62"/>
      <c r="G24" s="62"/>
    </row>
    <row r="25" ht="20.1" customHeight="1" spans="1:7">
      <c r="A25" s="52">
        <v>10304</v>
      </c>
      <c r="B25" s="53" t="s">
        <v>31</v>
      </c>
      <c r="C25" s="147">
        <v>1300</v>
      </c>
      <c r="D25" s="147">
        <v>1423</v>
      </c>
      <c r="E25" s="147">
        <v>1430</v>
      </c>
      <c r="F25" s="62"/>
      <c r="G25" s="62"/>
    </row>
    <row r="26" ht="20.1" customHeight="1" spans="1:7">
      <c r="A26" s="52">
        <v>10305</v>
      </c>
      <c r="B26" s="53" t="s">
        <v>32</v>
      </c>
      <c r="C26" s="147">
        <v>230</v>
      </c>
      <c r="D26" s="147">
        <v>368</v>
      </c>
      <c r="E26" s="147">
        <v>380</v>
      </c>
      <c r="F26" s="62"/>
      <c r="G26" s="62"/>
    </row>
    <row r="27" ht="20.1" customHeight="1" spans="1:7">
      <c r="A27" s="52">
        <v>10306</v>
      </c>
      <c r="B27" s="53" t="s">
        <v>33</v>
      </c>
      <c r="C27" s="147"/>
      <c r="D27" s="147"/>
      <c r="E27" s="147">
        <v>0</v>
      </c>
      <c r="F27" s="62"/>
      <c r="G27" s="62"/>
    </row>
    <row r="28" ht="20.1" customHeight="1" spans="1:7">
      <c r="A28" s="52">
        <v>10307</v>
      </c>
      <c r="B28" s="53" t="s">
        <v>34</v>
      </c>
      <c r="C28" s="147">
        <v>200</v>
      </c>
      <c r="D28" s="147">
        <v>2559</v>
      </c>
      <c r="E28" s="147">
        <v>2165</v>
      </c>
      <c r="F28" s="62"/>
      <c r="G28" s="62"/>
    </row>
    <row r="29" ht="20.1" customHeight="1" spans="1:7">
      <c r="A29" s="52">
        <v>10308</v>
      </c>
      <c r="B29" s="53" t="s">
        <v>35</v>
      </c>
      <c r="C29" s="147"/>
      <c r="D29" s="147">
        <v>22</v>
      </c>
      <c r="E29" s="147">
        <v>0</v>
      </c>
      <c r="F29" s="62"/>
      <c r="G29" s="62"/>
    </row>
    <row r="30" s="143" customFormat="1" ht="20.1" customHeight="1" spans="1:7">
      <c r="A30" s="52">
        <v>10309</v>
      </c>
      <c r="B30" s="53" t="s">
        <v>36</v>
      </c>
      <c r="C30" s="147">
        <v>20</v>
      </c>
      <c r="D30" s="147">
        <v>51</v>
      </c>
      <c r="E30" s="147">
        <v>55</v>
      </c>
      <c r="F30" s="148"/>
      <c r="G30" s="148"/>
    </row>
    <row r="31" s="143" customFormat="1" ht="20.1" customHeight="1" spans="1:7">
      <c r="A31" s="52">
        <v>10399</v>
      </c>
      <c r="B31" s="53" t="s">
        <v>37</v>
      </c>
      <c r="C31" s="147">
        <v>50</v>
      </c>
      <c r="D31" s="147">
        <v>62</v>
      </c>
      <c r="E31" s="147">
        <v>85</v>
      </c>
      <c r="F31" s="148"/>
      <c r="G31" s="148"/>
    </row>
    <row r="32" s="143" customFormat="1" ht="20.1" customHeight="1" spans="1:7">
      <c r="A32" s="52"/>
      <c r="B32" s="53" t="s">
        <v>38</v>
      </c>
      <c r="C32" s="147"/>
      <c r="D32" s="147"/>
      <c r="E32" s="147"/>
      <c r="F32" s="148"/>
      <c r="G32" s="148"/>
    </row>
    <row r="33" ht="20.1" customHeight="1" spans="1:7">
      <c r="A33" s="149" t="s">
        <v>39</v>
      </c>
      <c r="B33" s="150"/>
      <c r="C33" s="151">
        <f>SUM(C6,C23)</f>
        <v>41000</v>
      </c>
      <c r="D33" s="151">
        <f>SUM(D6,D23)</f>
        <v>93696</v>
      </c>
      <c r="E33" s="151">
        <f>SUM(E6,E23)</f>
        <v>66600</v>
      </c>
      <c r="F33" s="62"/>
      <c r="G33" s="62"/>
    </row>
  </sheetData>
  <mergeCells count="6">
    <mergeCell ref="A2:G2"/>
    <mergeCell ref="A4:B4"/>
    <mergeCell ref="E4:G4"/>
    <mergeCell ref="A33:B33"/>
    <mergeCell ref="C4:C5"/>
    <mergeCell ref="D4:D5"/>
  </mergeCells>
  <printOptions horizontalCentered="1"/>
  <pageMargins left="0.471527777777778" right="0.471527777777778" top="0.196527777777778" bottom="0.0777777777777778" header="0" footer="0"/>
  <pageSetup paperSize="9" scale="69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6"/>
  <sheetViews>
    <sheetView workbookViewId="0">
      <selection activeCell="B25" sqref="B25"/>
    </sheetView>
  </sheetViews>
  <sheetFormatPr defaultColWidth="9" defaultRowHeight="13.5" outlineLevelCol="6"/>
  <cols>
    <col min="1" max="1" width="9" style="114"/>
    <col min="2" max="2" width="52.625" style="47" customWidth="1"/>
    <col min="3" max="7" width="10.5" style="47" customWidth="1"/>
    <col min="8" max="16384" width="9" style="47"/>
  </cols>
  <sheetData>
    <row r="1" ht="14.25" spans="1:7">
      <c r="A1" s="115" t="s">
        <v>40</v>
      </c>
      <c r="F1" s="116" t="s">
        <v>38</v>
      </c>
      <c r="G1" s="116"/>
    </row>
    <row r="2" s="46" customFormat="1" ht="22.5" spans="1:7">
      <c r="A2" s="22" t="s">
        <v>41</v>
      </c>
      <c r="B2" s="22"/>
      <c r="C2" s="22"/>
      <c r="D2" s="22"/>
      <c r="E2" s="22"/>
      <c r="F2" s="22"/>
      <c r="G2" s="22"/>
    </row>
    <row r="3" spans="7:7">
      <c r="G3" s="116" t="s">
        <v>2</v>
      </c>
    </row>
    <row r="4" ht="23" customHeight="1" spans="1:7">
      <c r="A4" s="117" t="s">
        <v>3</v>
      </c>
      <c r="B4" s="118"/>
      <c r="C4" s="73" t="s">
        <v>4</v>
      </c>
      <c r="D4" s="73" t="s">
        <v>5</v>
      </c>
      <c r="E4" s="51" t="s">
        <v>6</v>
      </c>
      <c r="F4" s="51"/>
      <c r="G4" s="51"/>
    </row>
    <row r="5" ht="38" customHeight="1" spans="1:7">
      <c r="A5" s="50" t="s">
        <v>7</v>
      </c>
      <c r="B5" s="118" t="s">
        <v>8</v>
      </c>
      <c r="C5" s="76"/>
      <c r="D5" s="76"/>
      <c r="E5" s="51" t="s">
        <v>9</v>
      </c>
      <c r="F5" s="77" t="s">
        <v>10</v>
      </c>
      <c r="G5" s="77" t="s">
        <v>11</v>
      </c>
    </row>
    <row r="6" spans="1:7">
      <c r="A6" s="52">
        <v>201</v>
      </c>
      <c r="B6" s="119" t="s">
        <v>42</v>
      </c>
      <c r="C6" s="120">
        <f>SUM(C7,C19,C28,C39,C50,C61,C72,C80,C89,C102,C111,C122,C134,C141,C149,C155,C162,C169,C176,C183,C190,C198,C204,C210,C217,C232)</f>
        <v>14260</v>
      </c>
      <c r="D6" s="120">
        <f>SUM(D7,D19,D28,D39,D50,D61,D72,D80,D89,D102,D111,D122,D134,D141,D149,D155,D162,D169,D176,D183,D190,D198,D204,D210,D217,D232)</f>
        <v>15421</v>
      </c>
      <c r="E6" s="120">
        <f>SUM(E7,E19,E28,E39,E50,E61,E72,E80,E89,E102,E111,E122,E134,E141,E149,E155,E162,E169,E176,E183,E190,E198,E204,E210,E217,E232)</f>
        <v>14500</v>
      </c>
      <c r="F6" s="53"/>
      <c r="G6" s="53"/>
    </row>
    <row r="7" spans="1:7">
      <c r="A7" s="52">
        <v>20101</v>
      </c>
      <c r="B7" s="121" t="s">
        <v>43</v>
      </c>
      <c r="C7" s="122">
        <f>SUM(C8:C18)</f>
        <v>495</v>
      </c>
      <c r="D7" s="122">
        <f>SUM(D8:D18)</f>
        <v>578</v>
      </c>
      <c r="E7" s="122">
        <f>SUM(E8:E18)</f>
        <v>545</v>
      </c>
      <c r="F7" s="53"/>
      <c r="G7" s="53"/>
    </row>
    <row r="8" spans="1:7">
      <c r="A8" s="52">
        <v>2010101</v>
      </c>
      <c r="B8" s="121" t="s">
        <v>44</v>
      </c>
      <c r="C8" s="122">
        <v>420</v>
      </c>
      <c r="D8" s="122">
        <v>478</v>
      </c>
      <c r="E8" s="122">
        <v>470</v>
      </c>
      <c r="F8" s="53"/>
      <c r="G8" s="53"/>
    </row>
    <row r="9" spans="1:7">
      <c r="A9" s="52">
        <v>2010102</v>
      </c>
      <c r="B9" s="121" t="s">
        <v>45</v>
      </c>
      <c r="C9" s="122">
        <v>30</v>
      </c>
      <c r="D9" s="122">
        <v>7</v>
      </c>
      <c r="E9" s="122">
        <v>30</v>
      </c>
      <c r="F9" s="53"/>
      <c r="G9" s="53"/>
    </row>
    <row r="10" spans="1:7">
      <c r="A10" s="52">
        <v>2010103</v>
      </c>
      <c r="B10" s="123" t="s">
        <v>46</v>
      </c>
      <c r="C10" s="122"/>
      <c r="D10" s="122">
        <v>0</v>
      </c>
      <c r="E10" s="122"/>
      <c r="F10" s="53"/>
      <c r="G10" s="53"/>
    </row>
    <row r="11" spans="1:7">
      <c r="A11" s="52">
        <v>2010104</v>
      </c>
      <c r="B11" s="123" t="s">
        <v>47</v>
      </c>
      <c r="C11" s="122">
        <v>10</v>
      </c>
      <c r="D11" s="122">
        <v>31</v>
      </c>
      <c r="E11" s="122">
        <v>10</v>
      </c>
      <c r="F11" s="53"/>
      <c r="G11" s="53"/>
    </row>
    <row r="12" spans="1:7">
      <c r="A12" s="52">
        <v>2010105</v>
      </c>
      <c r="B12" s="123" t="s">
        <v>48</v>
      </c>
      <c r="C12" s="122"/>
      <c r="D12" s="122">
        <v>0</v>
      </c>
      <c r="E12" s="122"/>
      <c r="F12" s="53"/>
      <c r="G12" s="53"/>
    </row>
    <row r="13" spans="1:7">
      <c r="A13" s="52">
        <v>2010106</v>
      </c>
      <c r="B13" s="119" t="s">
        <v>49</v>
      </c>
      <c r="C13" s="122"/>
      <c r="D13" s="122">
        <v>10</v>
      </c>
      <c r="E13" s="122"/>
      <c r="F13" s="53"/>
      <c r="G13" s="53"/>
    </row>
    <row r="14" spans="1:7">
      <c r="A14" s="52">
        <v>2010107</v>
      </c>
      <c r="B14" s="119" t="s">
        <v>50</v>
      </c>
      <c r="C14" s="122">
        <v>5</v>
      </c>
      <c r="D14" s="122">
        <v>34</v>
      </c>
      <c r="E14" s="122">
        <v>5</v>
      </c>
      <c r="F14" s="53"/>
      <c r="G14" s="53"/>
    </row>
    <row r="15" spans="1:7">
      <c r="A15" s="52">
        <v>2010108</v>
      </c>
      <c r="B15" s="119" t="s">
        <v>51</v>
      </c>
      <c r="C15" s="122"/>
      <c r="D15" s="122">
        <v>0</v>
      </c>
      <c r="E15" s="122"/>
      <c r="F15" s="53"/>
      <c r="G15" s="53"/>
    </row>
    <row r="16" spans="1:7">
      <c r="A16" s="52">
        <v>2010109</v>
      </c>
      <c r="B16" s="119" t="s">
        <v>52</v>
      </c>
      <c r="C16" s="122"/>
      <c r="D16" s="122">
        <v>0</v>
      </c>
      <c r="E16" s="122"/>
      <c r="F16" s="53"/>
      <c r="G16" s="53"/>
    </row>
    <row r="17" spans="1:7">
      <c r="A17" s="52">
        <v>2010150</v>
      </c>
      <c r="B17" s="119" t="s">
        <v>53</v>
      </c>
      <c r="C17" s="122"/>
      <c r="D17" s="122">
        <v>0</v>
      </c>
      <c r="E17" s="122"/>
      <c r="F17" s="53"/>
      <c r="G17" s="53"/>
    </row>
    <row r="18" spans="1:7">
      <c r="A18" s="52">
        <v>2010199</v>
      </c>
      <c r="B18" s="119" t="s">
        <v>54</v>
      </c>
      <c r="C18" s="122">
        <v>30</v>
      </c>
      <c r="D18" s="122">
        <v>18</v>
      </c>
      <c r="E18" s="122">
        <v>30</v>
      </c>
      <c r="F18" s="53"/>
      <c r="G18" s="53"/>
    </row>
    <row r="19" spans="1:7">
      <c r="A19" s="52">
        <v>20102</v>
      </c>
      <c r="B19" s="121" t="s">
        <v>55</v>
      </c>
      <c r="C19" s="122">
        <f>SUM(C20:C27)</f>
        <v>543</v>
      </c>
      <c r="D19" s="122">
        <f>SUM(D20:D27)</f>
        <v>419</v>
      </c>
      <c r="E19" s="122">
        <f>SUM(E20:E27)</f>
        <v>603</v>
      </c>
      <c r="F19" s="53"/>
      <c r="G19" s="53"/>
    </row>
    <row r="20" spans="1:7">
      <c r="A20" s="52">
        <v>2010201</v>
      </c>
      <c r="B20" s="121" t="s">
        <v>44</v>
      </c>
      <c r="C20" s="122">
        <v>433</v>
      </c>
      <c r="D20" s="122">
        <v>347</v>
      </c>
      <c r="E20" s="122">
        <v>493</v>
      </c>
      <c r="F20" s="53"/>
      <c r="G20" s="53"/>
    </row>
    <row r="21" spans="1:7">
      <c r="A21" s="52">
        <v>2010202</v>
      </c>
      <c r="B21" s="121" t="s">
        <v>45</v>
      </c>
      <c r="C21" s="122">
        <v>30</v>
      </c>
      <c r="D21" s="122">
        <v>4</v>
      </c>
      <c r="E21" s="122">
        <v>30</v>
      </c>
      <c r="F21" s="53"/>
      <c r="G21" s="53"/>
    </row>
    <row r="22" spans="1:7">
      <c r="A22" s="52">
        <v>2010203</v>
      </c>
      <c r="B22" s="123" t="s">
        <v>46</v>
      </c>
      <c r="C22" s="122"/>
      <c r="D22" s="122">
        <v>0</v>
      </c>
      <c r="E22" s="122"/>
      <c r="F22" s="53"/>
      <c r="G22" s="53"/>
    </row>
    <row r="23" spans="1:7">
      <c r="A23" s="52">
        <v>2010204</v>
      </c>
      <c r="B23" s="123" t="s">
        <v>56</v>
      </c>
      <c r="C23" s="122">
        <v>10</v>
      </c>
      <c r="D23" s="122">
        <v>13</v>
      </c>
      <c r="E23" s="122">
        <v>10</v>
      </c>
      <c r="F23" s="53"/>
      <c r="G23" s="53"/>
    </row>
    <row r="24" spans="1:7">
      <c r="A24" s="52">
        <v>2010205</v>
      </c>
      <c r="B24" s="123" t="s">
        <v>57</v>
      </c>
      <c r="C24" s="122">
        <v>40</v>
      </c>
      <c r="D24" s="122">
        <v>36</v>
      </c>
      <c r="E24" s="122">
        <v>40</v>
      </c>
      <c r="F24" s="53"/>
      <c r="G24" s="53"/>
    </row>
    <row r="25" spans="1:7">
      <c r="A25" s="52">
        <v>2010206</v>
      </c>
      <c r="B25" s="123" t="s">
        <v>58</v>
      </c>
      <c r="C25" s="122"/>
      <c r="D25" s="122">
        <v>13</v>
      </c>
      <c r="E25" s="122"/>
      <c r="F25" s="53"/>
      <c r="G25" s="53"/>
    </row>
    <row r="26" spans="1:7">
      <c r="A26" s="52">
        <v>2010250</v>
      </c>
      <c r="B26" s="123" t="s">
        <v>53</v>
      </c>
      <c r="C26" s="122"/>
      <c r="D26" s="122">
        <v>0</v>
      </c>
      <c r="E26" s="122"/>
      <c r="F26" s="53"/>
      <c r="G26" s="53"/>
    </row>
    <row r="27" spans="1:7">
      <c r="A27" s="52">
        <v>2010299</v>
      </c>
      <c r="B27" s="123" t="s">
        <v>59</v>
      </c>
      <c r="C27" s="122">
        <v>30</v>
      </c>
      <c r="D27" s="122">
        <v>6</v>
      </c>
      <c r="E27" s="122">
        <v>30</v>
      </c>
      <c r="F27" s="53"/>
      <c r="G27" s="53"/>
    </row>
    <row r="28" spans="1:7">
      <c r="A28" s="52">
        <v>20103</v>
      </c>
      <c r="B28" s="121" t="s">
        <v>60</v>
      </c>
      <c r="C28" s="122">
        <f>SUM(C29:C38)</f>
        <v>6427</v>
      </c>
      <c r="D28" s="122">
        <f>SUM(D29:D38)</f>
        <v>6641</v>
      </c>
      <c r="E28" s="122">
        <f>SUM(E29:E38)</f>
        <v>6267</v>
      </c>
      <c r="F28" s="53"/>
      <c r="G28" s="53"/>
    </row>
    <row r="29" spans="1:7">
      <c r="A29" s="52">
        <v>2010301</v>
      </c>
      <c r="B29" s="121" t="s">
        <v>44</v>
      </c>
      <c r="C29" s="122">
        <v>3767</v>
      </c>
      <c r="D29" s="122">
        <v>3423</v>
      </c>
      <c r="E29" s="122">
        <f>3767-260+100</f>
        <v>3607</v>
      </c>
      <c r="F29" s="53"/>
      <c r="G29" s="53"/>
    </row>
    <row r="30" spans="1:7">
      <c r="A30" s="52">
        <v>2010302</v>
      </c>
      <c r="B30" s="121" t="s">
        <v>45</v>
      </c>
      <c r="C30" s="122">
        <v>1000</v>
      </c>
      <c r="D30" s="122">
        <v>1792</v>
      </c>
      <c r="E30" s="122">
        <v>1000</v>
      </c>
      <c r="F30" s="53"/>
      <c r="G30" s="53"/>
    </row>
    <row r="31" spans="1:7">
      <c r="A31" s="52">
        <v>2010303</v>
      </c>
      <c r="B31" s="123" t="s">
        <v>46</v>
      </c>
      <c r="C31" s="122">
        <v>100</v>
      </c>
      <c r="D31" s="122">
        <v>0</v>
      </c>
      <c r="E31" s="122">
        <v>100</v>
      </c>
      <c r="F31" s="53"/>
      <c r="G31" s="53"/>
    </row>
    <row r="32" spans="1:7">
      <c r="A32" s="52">
        <v>2010304</v>
      </c>
      <c r="B32" s="123" t="s">
        <v>61</v>
      </c>
      <c r="C32" s="122"/>
      <c r="D32" s="122">
        <v>0</v>
      </c>
      <c r="E32" s="122"/>
      <c r="F32" s="53"/>
      <c r="G32" s="53"/>
    </row>
    <row r="33" spans="1:7">
      <c r="A33" s="52">
        <v>2010305</v>
      </c>
      <c r="B33" s="123" t="s">
        <v>62</v>
      </c>
      <c r="C33" s="122"/>
      <c r="D33" s="122">
        <v>0</v>
      </c>
      <c r="E33" s="122"/>
      <c r="F33" s="53"/>
      <c r="G33" s="53"/>
    </row>
    <row r="34" spans="1:7">
      <c r="A34" s="52">
        <v>2010306</v>
      </c>
      <c r="B34" s="124" t="s">
        <v>63</v>
      </c>
      <c r="C34" s="122">
        <v>100</v>
      </c>
      <c r="D34" s="122">
        <v>41</v>
      </c>
      <c r="E34" s="122">
        <v>100</v>
      </c>
      <c r="F34" s="53"/>
      <c r="G34" s="53"/>
    </row>
    <row r="35" spans="1:7">
      <c r="A35" s="52">
        <v>2010308</v>
      </c>
      <c r="B35" s="121" t="s">
        <v>64</v>
      </c>
      <c r="C35" s="122">
        <v>50</v>
      </c>
      <c r="D35" s="122">
        <v>78</v>
      </c>
      <c r="E35" s="122">
        <v>50</v>
      </c>
      <c r="F35" s="53"/>
      <c r="G35" s="53"/>
    </row>
    <row r="36" spans="1:7">
      <c r="A36" s="52">
        <v>2010309</v>
      </c>
      <c r="B36" s="123" t="s">
        <v>65</v>
      </c>
      <c r="C36" s="122"/>
      <c r="D36" s="122">
        <v>0</v>
      </c>
      <c r="E36" s="122"/>
      <c r="F36" s="53"/>
      <c r="G36" s="53"/>
    </row>
    <row r="37" spans="1:7">
      <c r="A37" s="52">
        <v>2010350</v>
      </c>
      <c r="B37" s="123" t="s">
        <v>53</v>
      </c>
      <c r="C37" s="122"/>
      <c r="D37" s="122">
        <v>29</v>
      </c>
      <c r="E37" s="122"/>
      <c r="F37" s="53"/>
      <c r="G37" s="53"/>
    </row>
    <row r="38" spans="1:7">
      <c r="A38" s="52">
        <v>2010399</v>
      </c>
      <c r="B38" s="123" t="s">
        <v>66</v>
      </c>
      <c r="C38" s="122">
        <v>1410</v>
      </c>
      <c r="D38" s="122">
        <v>1278</v>
      </c>
      <c r="E38" s="122">
        <v>1410</v>
      </c>
      <c r="F38" s="53"/>
      <c r="G38" s="53"/>
    </row>
    <row r="39" spans="1:7">
      <c r="A39" s="52">
        <v>20104</v>
      </c>
      <c r="B39" s="121" t="s">
        <v>67</v>
      </c>
      <c r="C39" s="122">
        <f>SUM(C40:C49)</f>
        <v>538</v>
      </c>
      <c r="D39" s="122">
        <f>SUM(D40:D49)</f>
        <v>478</v>
      </c>
      <c r="E39" s="122">
        <f>SUM(E40:E49)</f>
        <v>588</v>
      </c>
      <c r="F39" s="53"/>
      <c r="G39" s="53"/>
    </row>
    <row r="40" spans="1:7">
      <c r="A40" s="52">
        <v>2010401</v>
      </c>
      <c r="B40" s="121" t="s">
        <v>44</v>
      </c>
      <c r="C40" s="122">
        <v>250</v>
      </c>
      <c r="D40" s="122">
        <v>204</v>
      </c>
      <c r="E40" s="122">
        <v>300</v>
      </c>
      <c r="F40" s="53"/>
      <c r="G40" s="53"/>
    </row>
    <row r="41" spans="1:7">
      <c r="A41" s="52">
        <v>2010402</v>
      </c>
      <c r="B41" s="121" t="s">
        <v>45</v>
      </c>
      <c r="C41" s="122"/>
      <c r="D41" s="122">
        <v>0</v>
      </c>
      <c r="E41" s="122"/>
      <c r="F41" s="53"/>
      <c r="G41" s="53"/>
    </row>
    <row r="42" spans="1:7">
      <c r="A42" s="52">
        <v>2010403</v>
      </c>
      <c r="B42" s="123" t="s">
        <v>46</v>
      </c>
      <c r="C42" s="122"/>
      <c r="D42" s="122">
        <v>0</v>
      </c>
      <c r="E42" s="122"/>
      <c r="F42" s="53"/>
      <c r="G42" s="53"/>
    </row>
    <row r="43" spans="1:7">
      <c r="A43" s="52">
        <v>2010404</v>
      </c>
      <c r="B43" s="123" t="s">
        <v>68</v>
      </c>
      <c r="C43" s="122"/>
      <c r="D43" s="122">
        <v>169</v>
      </c>
      <c r="E43" s="122"/>
      <c r="F43" s="53"/>
      <c r="G43" s="53"/>
    </row>
    <row r="44" spans="1:7">
      <c r="A44" s="52">
        <v>2010405</v>
      </c>
      <c r="B44" s="123" t="s">
        <v>69</v>
      </c>
      <c r="C44" s="122"/>
      <c r="D44" s="122">
        <v>20</v>
      </c>
      <c r="E44" s="122"/>
      <c r="F44" s="53"/>
      <c r="G44" s="53"/>
    </row>
    <row r="45" spans="1:7">
      <c r="A45" s="52">
        <v>2010406</v>
      </c>
      <c r="B45" s="121" t="s">
        <v>70</v>
      </c>
      <c r="C45" s="122"/>
      <c r="D45" s="122">
        <v>21</v>
      </c>
      <c r="E45" s="122"/>
      <c r="F45" s="53"/>
      <c r="G45" s="53"/>
    </row>
    <row r="46" spans="1:7">
      <c r="A46" s="52">
        <v>2010407</v>
      </c>
      <c r="B46" s="121" t="s">
        <v>71</v>
      </c>
      <c r="C46" s="122"/>
      <c r="D46" s="122">
        <v>0</v>
      </c>
      <c r="E46" s="122"/>
      <c r="F46" s="53"/>
      <c r="G46" s="53"/>
    </row>
    <row r="47" spans="1:7">
      <c r="A47" s="52">
        <v>2010408</v>
      </c>
      <c r="B47" s="121" t="s">
        <v>72</v>
      </c>
      <c r="C47" s="122"/>
      <c r="D47" s="122">
        <v>8</v>
      </c>
      <c r="E47" s="122"/>
      <c r="F47" s="53"/>
      <c r="G47" s="53"/>
    </row>
    <row r="48" spans="1:7">
      <c r="A48" s="52">
        <v>2010450</v>
      </c>
      <c r="B48" s="121" t="s">
        <v>53</v>
      </c>
      <c r="C48" s="122"/>
      <c r="D48" s="122">
        <v>0</v>
      </c>
      <c r="E48" s="122"/>
      <c r="F48" s="53"/>
      <c r="G48" s="53"/>
    </row>
    <row r="49" spans="1:7">
      <c r="A49" s="52">
        <v>2010499</v>
      </c>
      <c r="B49" s="123" t="s">
        <v>73</v>
      </c>
      <c r="C49" s="122">
        <v>288</v>
      </c>
      <c r="D49" s="122">
        <v>56</v>
      </c>
      <c r="E49" s="122">
        <v>288</v>
      </c>
      <c r="F49" s="53"/>
      <c r="G49" s="53"/>
    </row>
    <row r="50" spans="1:7">
      <c r="A50" s="52">
        <v>20105</v>
      </c>
      <c r="B50" s="123" t="s">
        <v>74</v>
      </c>
      <c r="C50" s="122">
        <f>SUM(C51:C60)</f>
        <v>270</v>
      </c>
      <c r="D50" s="122">
        <f>SUM(D51:D60)</f>
        <v>464</v>
      </c>
      <c r="E50" s="122">
        <f>SUM(E51:E60)</f>
        <v>320</v>
      </c>
      <c r="F50" s="53"/>
      <c r="G50" s="53"/>
    </row>
    <row r="51" spans="1:7">
      <c r="A51" s="52">
        <v>2010501</v>
      </c>
      <c r="B51" s="123" t="s">
        <v>44</v>
      </c>
      <c r="C51" s="122">
        <v>80</v>
      </c>
      <c r="D51" s="122">
        <v>68</v>
      </c>
      <c r="E51" s="122">
        <f>80+50</f>
        <v>130</v>
      </c>
      <c r="F51" s="53"/>
      <c r="G51" s="53"/>
    </row>
    <row r="52" spans="1:7">
      <c r="A52" s="52">
        <v>2010502</v>
      </c>
      <c r="B52" s="119" t="s">
        <v>45</v>
      </c>
      <c r="C52" s="122">
        <v>10</v>
      </c>
      <c r="D52" s="122">
        <v>2</v>
      </c>
      <c r="E52" s="122">
        <v>10</v>
      </c>
      <c r="F52" s="53"/>
      <c r="G52" s="53"/>
    </row>
    <row r="53" spans="1:7">
      <c r="A53" s="52">
        <v>2010503</v>
      </c>
      <c r="B53" s="121" t="s">
        <v>46</v>
      </c>
      <c r="C53" s="122"/>
      <c r="D53" s="122">
        <v>0</v>
      </c>
      <c r="E53" s="122"/>
      <c r="F53" s="53"/>
      <c r="G53" s="53"/>
    </row>
    <row r="54" spans="1:7">
      <c r="A54" s="52">
        <v>2010504</v>
      </c>
      <c r="B54" s="121" t="s">
        <v>75</v>
      </c>
      <c r="C54" s="122"/>
      <c r="D54" s="122">
        <v>0</v>
      </c>
      <c r="E54" s="122"/>
      <c r="F54" s="53"/>
      <c r="G54" s="53"/>
    </row>
    <row r="55" spans="1:7">
      <c r="A55" s="52">
        <v>2010505</v>
      </c>
      <c r="B55" s="121" t="s">
        <v>76</v>
      </c>
      <c r="C55" s="122">
        <v>20</v>
      </c>
      <c r="D55" s="122">
        <v>6</v>
      </c>
      <c r="E55" s="122">
        <v>20</v>
      </c>
      <c r="F55" s="53"/>
      <c r="G55" s="53"/>
    </row>
    <row r="56" spans="1:7">
      <c r="A56" s="52">
        <v>2010506</v>
      </c>
      <c r="B56" s="123" t="s">
        <v>77</v>
      </c>
      <c r="C56" s="122"/>
      <c r="D56" s="122">
        <v>0</v>
      </c>
      <c r="E56" s="122"/>
      <c r="F56" s="53"/>
      <c r="G56" s="53"/>
    </row>
    <row r="57" spans="1:7">
      <c r="A57" s="52">
        <v>2010507</v>
      </c>
      <c r="B57" s="123" t="s">
        <v>78</v>
      </c>
      <c r="C57" s="122">
        <v>120</v>
      </c>
      <c r="D57" s="122">
        <v>369</v>
      </c>
      <c r="E57" s="122">
        <v>120</v>
      </c>
      <c r="F57" s="53"/>
      <c r="G57" s="53"/>
    </row>
    <row r="58" spans="1:7">
      <c r="A58" s="52">
        <v>2010508</v>
      </c>
      <c r="B58" s="123" t="s">
        <v>79</v>
      </c>
      <c r="C58" s="122">
        <v>20</v>
      </c>
      <c r="D58" s="122">
        <v>5</v>
      </c>
      <c r="E58" s="122">
        <v>20</v>
      </c>
      <c r="F58" s="53"/>
      <c r="G58" s="53"/>
    </row>
    <row r="59" spans="1:7">
      <c r="A59" s="52">
        <v>2010550</v>
      </c>
      <c r="B59" s="121" t="s">
        <v>53</v>
      </c>
      <c r="C59" s="122"/>
      <c r="D59" s="122">
        <v>0</v>
      </c>
      <c r="E59" s="122"/>
      <c r="F59" s="53"/>
      <c r="G59" s="53"/>
    </row>
    <row r="60" spans="1:7">
      <c r="A60" s="52">
        <v>2010599</v>
      </c>
      <c r="B60" s="123" t="s">
        <v>80</v>
      </c>
      <c r="C60" s="122">
        <v>20</v>
      </c>
      <c r="D60" s="122">
        <v>14</v>
      </c>
      <c r="E60" s="122">
        <v>20</v>
      </c>
      <c r="F60" s="53"/>
      <c r="G60" s="53"/>
    </row>
    <row r="61" spans="1:7">
      <c r="A61" s="52">
        <v>20106</v>
      </c>
      <c r="B61" s="124" t="s">
        <v>81</v>
      </c>
      <c r="C61" s="122">
        <f>SUM(C62:C71)</f>
        <v>1230</v>
      </c>
      <c r="D61" s="122">
        <f>SUM(D62:D71)</f>
        <v>1217</v>
      </c>
      <c r="E61" s="122">
        <f>SUM(E62:E71)</f>
        <v>1280</v>
      </c>
      <c r="F61" s="53"/>
      <c r="G61" s="53"/>
    </row>
    <row r="62" spans="1:7">
      <c r="A62" s="52">
        <v>2010601</v>
      </c>
      <c r="B62" s="123" t="s">
        <v>44</v>
      </c>
      <c r="C62" s="122">
        <v>847</v>
      </c>
      <c r="D62" s="122">
        <v>895</v>
      </c>
      <c r="E62" s="122">
        <f>847+50</f>
        <v>897</v>
      </c>
      <c r="F62" s="53"/>
      <c r="G62" s="53"/>
    </row>
    <row r="63" spans="1:7">
      <c r="A63" s="52">
        <v>2010602</v>
      </c>
      <c r="B63" s="119" t="s">
        <v>45</v>
      </c>
      <c r="C63" s="122">
        <v>50</v>
      </c>
      <c r="D63" s="122">
        <v>152</v>
      </c>
      <c r="E63" s="122">
        <v>50</v>
      </c>
      <c r="F63" s="53"/>
      <c r="G63" s="53"/>
    </row>
    <row r="64" spans="1:7">
      <c r="A64" s="52">
        <v>2010603</v>
      </c>
      <c r="B64" s="119" t="s">
        <v>46</v>
      </c>
      <c r="C64" s="122"/>
      <c r="D64" s="122">
        <v>0</v>
      </c>
      <c r="E64" s="122"/>
      <c r="F64" s="53"/>
      <c r="G64" s="53"/>
    </row>
    <row r="65" spans="1:7">
      <c r="A65" s="52">
        <v>2010604</v>
      </c>
      <c r="B65" s="119" t="s">
        <v>82</v>
      </c>
      <c r="C65" s="122">
        <v>170</v>
      </c>
      <c r="D65" s="122">
        <v>12</v>
      </c>
      <c r="E65" s="122">
        <v>170</v>
      </c>
      <c r="F65" s="53"/>
      <c r="G65" s="53"/>
    </row>
    <row r="66" spans="1:7">
      <c r="A66" s="52">
        <v>2010605</v>
      </c>
      <c r="B66" s="119" t="s">
        <v>83</v>
      </c>
      <c r="C66" s="122">
        <v>20</v>
      </c>
      <c r="D66" s="122">
        <v>8</v>
      </c>
      <c r="E66" s="122">
        <v>20</v>
      </c>
      <c r="F66" s="53"/>
      <c r="G66" s="53"/>
    </row>
    <row r="67" spans="1:7">
      <c r="A67" s="52">
        <v>2010606</v>
      </c>
      <c r="B67" s="119" t="s">
        <v>84</v>
      </c>
      <c r="C67" s="122"/>
      <c r="D67" s="122">
        <v>4</v>
      </c>
      <c r="E67" s="122"/>
      <c r="F67" s="53"/>
      <c r="G67" s="53"/>
    </row>
    <row r="68" spans="1:7">
      <c r="A68" s="52">
        <v>2010607</v>
      </c>
      <c r="B68" s="121" t="s">
        <v>85</v>
      </c>
      <c r="C68" s="122">
        <v>13</v>
      </c>
      <c r="D68" s="122">
        <v>51</v>
      </c>
      <c r="E68" s="122">
        <v>13</v>
      </c>
      <c r="F68" s="53"/>
      <c r="G68" s="53"/>
    </row>
    <row r="69" spans="1:7">
      <c r="A69" s="52">
        <v>2010608</v>
      </c>
      <c r="B69" s="123" t="s">
        <v>86</v>
      </c>
      <c r="C69" s="122">
        <v>30</v>
      </c>
      <c r="D69" s="122">
        <v>33</v>
      </c>
      <c r="E69" s="122">
        <v>30</v>
      </c>
      <c r="F69" s="53"/>
      <c r="G69" s="53"/>
    </row>
    <row r="70" spans="1:7">
      <c r="A70" s="52">
        <v>2010650</v>
      </c>
      <c r="B70" s="123" t="s">
        <v>53</v>
      </c>
      <c r="C70" s="122"/>
      <c r="D70" s="122">
        <v>0</v>
      </c>
      <c r="E70" s="122"/>
      <c r="F70" s="53"/>
      <c r="G70" s="53"/>
    </row>
    <row r="71" spans="1:7">
      <c r="A71" s="52">
        <v>2010699</v>
      </c>
      <c r="B71" s="123" t="s">
        <v>87</v>
      </c>
      <c r="C71" s="122">
        <v>100</v>
      </c>
      <c r="D71" s="122">
        <v>62</v>
      </c>
      <c r="E71" s="122">
        <v>100</v>
      </c>
      <c r="F71" s="53"/>
      <c r="G71" s="53"/>
    </row>
    <row r="72" spans="1:7">
      <c r="A72" s="52">
        <v>20107</v>
      </c>
      <c r="B72" s="121" t="s">
        <v>88</v>
      </c>
      <c r="C72" s="122">
        <f>SUM(C73:C79)</f>
        <v>220</v>
      </c>
      <c r="D72" s="122">
        <f>SUM(D73:D79)</f>
        <v>207</v>
      </c>
      <c r="E72" s="122">
        <f>SUM(E73:E79)</f>
        <v>270</v>
      </c>
      <c r="F72" s="53"/>
      <c r="G72" s="53"/>
    </row>
    <row r="73" spans="1:7">
      <c r="A73" s="52">
        <v>2010701</v>
      </c>
      <c r="B73" s="121" t="s">
        <v>44</v>
      </c>
      <c r="C73" s="122"/>
      <c r="D73" s="122">
        <v>15</v>
      </c>
      <c r="E73" s="122"/>
      <c r="F73" s="53"/>
      <c r="G73" s="53"/>
    </row>
    <row r="74" spans="1:7">
      <c r="A74" s="52">
        <v>2010702</v>
      </c>
      <c r="B74" s="121" t="s">
        <v>45</v>
      </c>
      <c r="C74" s="122">
        <v>220</v>
      </c>
      <c r="D74" s="122">
        <v>24</v>
      </c>
      <c r="E74" s="122">
        <f>220+50</f>
        <v>270</v>
      </c>
      <c r="F74" s="53"/>
      <c r="G74" s="53"/>
    </row>
    <row r="75" spans="1:7">
      <c r="A75" s="52">
        <v>2010703</v>
      </c>
      <c r="B75" s="123" t="s">
        <v>46</v>
      </c>
      <c r="C75" s="122"/>
      <c r="D75" s="122">
        <v>0</v>
      </c>
      <c r="E75" s="122"/>
      <c r="F75" s="53"/>
      <c r="G75" s="53"/>
    </row>
    <row r="76" spans="1:7">
      <c r="A76" s="52">
        <v>2010709</v>
      </c>
      <c r="B76" s="121" t="s">
        <v>85</v>
      </c>
      <c r="C76" s="122"/>
      <c r="D76" s="122">
        <v>0</v>
      </c>
      <c r="E76" s="122"/>
      <c r="F76" s="53"/>
      <c r="G76" s="53"/>
    </row>
    <row r="77" spans="1:7">
      <c r="A77" s="52">
        <v>2010710</v>
      </c>
      <c r="B77" s="123" t="s">
        <v>89</v>
      </c>
      <c r="C77" s="122"/>
      <c r="D77" s="122">
        <v>168</v>
      </c>
      <c r="E77" s="122"/>
      <c r="F77" s="53"/>
      <c r="G77" s="53"/>
    </row>
    <row r="78" spans="1:7">
      <c r="A78" s="52">
        <v>2010750</v>
      </c>
      <c r="B78" s="123" t="s">
        <v>53</v>
      </c>
      <c r="C78" s="122"/>
      <c r="D78" s="122">
        <v>0</v>
      </c>
      <c r="E78" s="122"/>
      <c r="F78" s="53"/>
      <c r="G78" s="53"/>
    </row>
    <row r="79" spans="1:7">
      <c r="A79" s="52">
        <v>2010799</v>
      </c>
      <c r="B79" s="123" t="s">
        <v>90</v>
      </c>
      <c r="C79" s="122"/>
      <c r="D79" s="122">
        <v>0</v>
      </c>
      <c r="E79" s="122"/>
      <c r="F79" s="53"/>
      <c r="G79" s="53"/>
    </row>
    <row r="80" spans="1:7">
      <c r="A80" s="52">
        <v>20108</v>
      </c>
      <c r="B80" s="123" t="s">
        <v>91</v>
      </c>
      <c r="C80" s="122">
        <f>SUM(C81:C88)</f>
        <v>160</v>
      </c>
      <c r="D80" s="122">
        <f>SUM(D81:D88)</f>
        <v>128</v>
      </c>
      <c r="E80" s="122">
        <f>SUM(E81:E88)</f>
        <v>210</v>
      </c>
      <c r="F80" s="53"/>
      <c r="G80" s="53"/>
    </row>
    <row r="81" spans="1:7">
      <c r="A81" s="52">
        <v>2010801</v>
      </c>
      <c r="B81" s="121" t="s">
        <v>44</v>
      </c>
      <c r="C81" s="122">
        <v>80</v>
      </c>
      <c r="D81" s="122">
        <v>71</v>
      </c>
      <c r="E81" s="122">
        <f>80+50</f>
        <v>130</v>
      </c>
      <c r="F81" s="53"/>
      <c r="G81" s="53"/>
    </row>
    <row r="82" spans="1:7">
      <c r="A82" s="52">
        <v>2010802</v>
      </c>
      <c r="B82" s="121" t="s">
        <v>45</v>
      </c>
      <c r="C82" s="122"/>
      <c r="D82" s="122">
        <v>0</v>
      </c>
      <c r="E82" s="122"/>
      <c r="F82" s="53"/>
      <c r="G82" s="53"/>
    </row>
    <row r="83" spans="1:7">
      <c r="A83" s="52">
        <v>2010803</v>
      </c>
      <c r="B83" s="121" t="s">
        <v>46</v>
      </c>
      <c r="C83" s="122"/>
      <c r="D83" s="122">
        <v>0</v>
      </c>
      <c r="E83" s="122"/>
      <c r="F83" s="53"/>
      <c r="G83" s="53"/>
    </row>
    <row r="84" spans="1:7">
      <c r="A84" s="52">
        <v>2010804</v>
      </c>
      <c r="B84" s="125" t="s">
        <v>92</v>
      </c>
      <c r="C84" s="122">
        <v>40</v>
      </c>
      <c r="D84" s="122">
        <v>43</v>
      </c>
      <c r="E84" s="122">
        <v>40</v>
      </c>
      <c r="F84" s="53"/>
      <c r="G84" s="53"/>
    </row>
    <row r="85" spans="1:7">
      <c r="A85" s="52">
        <v>2010805</v>
      </c>
      <c r="B85" s="123" t="s">
        <v>93</v>
      </c>
      <c r="C85" s="122">
        <v>10</v>
      </c>
      <c r="D85" s="122">
        <v>0</v>
      </c>
      <c r="E85" s="122">
        <v>10</v>
      </c>
      <c r="F85" s="53"/>
      <c r="G85" s="53"/>
    </row>
    <row r="86" spans="1:7">
      <c r="A86" s="52">
        <v>2010806</v>
      </c>
      <c r="B86" s="123" t="s">
        <v>85</v>
      </c>
      <c r="C86" s="122">
        <v>10</v>
      </c>
      <c r="D86" s="122">
        <v>9</v>
      </c>
      <c r="E86" s="122">
        <v>10</v>
      </c>
      <c r="F86" s="53"/>
      <c r="G86" s="53"/>
    </row>
    <row r="87" spans="1:7">
      <c r="A87" s="52">
        <v>2010850</v>
      </c>
      <c r="B87" s="123" t="s">
        <v>53</v>
      </c>
      <c r="C87" s="122"/>
      <c r="D87" s="122">
        <v>0</v>
      </c>
      <c r="E87" s="122"/>
      <c r="F87" s="53"/>
      <c r="G87" s="53"/>
    </row>
    <row r="88" spans="1:7">
      <c r="A88" s="52">
        <v>2010899</v>
      </c>
      <c r="B88" s="119" t="s">
        <v>94</v>
      </c>
      <c r="C88" s="122">
        <v>20</v>
      </c>
      <c r="D88" s="122">
        <v>5</v>
      </c>
      <c r="E88" s="122">
        <v>20</v>
      </c>
      <c r="F88" s="53"/>
      <c r="G88" s="53"/>
    </row>
    <row r="89" spans="1:7">
      <c r="A89" s="52">
        <v>20109</v>
      </c>
      <c r="B89" s="121" t="s">
        <v>95</v>
      </c>
      <c r="C89" s="122">
        <f>SUM(C90:C101)</f>
        <v>0</v>
      </c>
      <c r="D89" s="122">
        <f>SUM(D90:D101)</f>
        <v>0</v>
      </c>
      <c r="E89" s="122">
        <f>SUM(E90:E101)</f>
        <v>0</v>
      </c>
      <c r="F89" s="53"/>
      <c r="G89" s="53"/>
    </row>
    <row r="90" spans="1:7">
      <c r="A90" s="52">
        <v>2010901</v>
      </c>
      <c r="B90" s="121" t="s">
        <v>44</v>
      </c>
      <c r="C90" s="122"/>
      <c r="D90" s="122"/>
      <c r="E90" s="122"/>
      <c r="F90" s="53"/>
      <c r="G90" s="53"/>
    </row>
    <row r="91" spans="1:7">
      <c r="A91" s="52">
        <v>2010902</v>
      </c>
      <c r="B91" s="123" t="s">
        <v>45</v>
      </c>
      <c r="C91" s="122"/>
      <c r="D91" s="122"/>
      <c r="E91" s="122"/>
      <c r="F91" s="53"/>
      <c r="G91" s="53"/>
    </row>
    <row r="92" spans="1:7">
      <c r="A92" s="52">
        <v>2010903</v>
      </c>
      <c r="B92" s="123" t="s">
        <v>46</v>
      </c>
      <c r="C92" s="122"/>
      <c r="D92" s="122"/>
      <c r="E92" s="122"/>
      <c r="F92" s="53"/>
      <c r="G92" s="53"/>
    </row>
    <row r="93" spans="1:7">
      <c r="A93" s="52">
        <v>2010905</v>
      </c>
      <c r="B93" s="121" t="s">
        <v>96</v>
      </c>
      <c r="C93" s="122"/>
      <c r="D93" s="122"/>
      <c r="E93" s="122"/>
      <c r="F93" s="53"/>
      <c r="G93" s="53"/>
    </row>
    <row r="94" spans="1:7">
      <c r="A94" s="52">
        <v>2010907</v>
      </c>
      <c r="B94" s="121" t="s">
        <v>97</v>
      </c>
      <c r="C94" s="122"/>
      <c r="D94" s="122"/>
      <c r="E94" s="122"/>
      <c r="F94" s="53"/>
      <c r="G94" s="53"/>
    </row>
    <row r="95" spans="1:7">
      <c r="A95" s="52">
        <v>2010908</v>
      </c>
      <c r="B95" s="121" t="s">
        <v>85</v>
      </c>
      <c r="C95" s="122"/>
      <c r="D95" s="122"/>
      <c r="E95" s="122"/>
      <c r="F95" s="53"/>
      <c r="G95" s="53"/>
    </row>
    <row r="96" spans="1:7">
      <c r="A96" s="52">
        <v>2010909</v>
      </c>
      <c r="B96" s="121" t="s">
        <v>98</v>
      </c>
      <c r="C96" s="122"/>
      <c r="D96" s="122"/>
      <c r="E96" s="122"/>
      <c r="F96" s="53"/>
      <c r="G96" s="53"/>
    </row>
    <row r="97" spans="1:7">
      <c r="A97" s="52">
        <v>2010910</v>
      </c>
      <c r="B97" s="121" t="s">
        <v>99</v>
      </c>
      <c r="C97" s="122"/>
      <c r="D97" s="122"/>
      <c r="E97" s="122"/>
      <c r="F97" s="53"/>
      <c r="G97" s="53"/>
    </row>
    <row r="98" spans="1:7">
      <c r="A98" s="52">
        <v>2010911</v>
      </c>
      <c r="B98" s="121" t="s">
        <v>100</v>
      </c>
      <c r="C98" s="122"/>
      <c r="D98" s="122"/>
      <c r="E98" s="122"/>
      <c r="F98" s="53"/>
      <c r="G98" s="53"/>
    </row>
    <row r="99" spans="1:7">
      <c r="A99" s="52">
        <v>2010912</v>
      </c>
      <c r="B99" s="121" t="s">
        <v>101</v>
      </c>
      <c r="C99" s="122"/>
      <c r="D99" s="122"/>
      <c r="E99" s="122"/>
      <c r="F99" s="53"/>
      <c r="G99" s="53"/>
    </row>
    <row r="100" spans="1:7">
      <c r="A100" s="52">
        <v>2010950</v>
      </c>
      <c r="B100" s="123" t="s">
        <v>53</v>
      </c>
      <c r="C100" s="122"/>
      <c r="D100" s="122"/>
      <c r="E100" s="122"/>
      <c r="F100" s="53"/>
      <c r="G100" s="53"/>
    </row>
    <row r="101" spans="1:7">
      <c r="A101" s="52">
        <v>2010999</v>
      </c>
      <c r="B101" s="123" t="s">
        <v>102</v>
      </c>
      <c r="C101" s="122"/>
      <c r="D101" s="122"/>
      <c r="E101" s="122"/>
      <c r="F101" s="53"/>
      <c r="G101" s="53"/>
    </row>
    <row r="102" spans="1:7">
      <c r="A102" s="52">
        <v>20111</v>
      </c>
      <c r="B102" s="126" t="s">
        <v>103</v>
      </c>
      <c r="C102" s="122">
        <f>SUM(C103:C110)</f>
        <v>700</v>
      </c>
      <c r="D102" s="122">
        <f>SUM(D103:D110)</f>
        <v>776</v>
      </c>
      <c r="E102" s="122">
        <f>SUM(E103:E110)</f>
        <v>800</v>
      </c>
      <c r="F102" s="53"/>
      <c r="G102" s="53"/>
    </row>
    <row r="103" spans="1:7">
      <c r="A103" s="52">
        <v>2011101</v>
      </c>
      <c r="B103" s="121" t="s">
        <v>44</v>
      </c>
      <c r="C103" s="122">
        <v>460</v>
      </c>
      <c r="D103" s="122">
        <v>492</v>
      </c>
      <c r="E103" s="122">
        <f>460+100</f>
        <v>560</v>
      </c>
      <c r="F103" s="53"/>
      <c r="G103" s="53"/>
    </row>
    <row r="104" spans="1:7">
      <c r="A104" s="52">
        <v>2011102</v>
      </c>
      <c r="B104" s="121" t="s">
        <v>45</v>
      </c>
      <c r="C104" s="122">
        <v>180</v>
      </c>
      <c r="D104" s="122">
        <v>108</v>
      </c>
      <c r="E104" s="122">
        <v>180</v>
      </c>
      <c r="F104" s="53"/>
      <c r="G104" s="53"/>
    </row>
    <row r="105" spans="1:7">
      <c r="A105" s="52">
        <v>2011103</v>
      </c>
      <c r="B105" s="121" t="s">
        <v>46</v>
      </c>
      <c r="C105" s="122">
        <v>20</v>
      </c>
      <c r="D105" s="122">
        <v>0</v>
      </c>
      <c r="E105" s="122">
        <v>20</v>
      </c>
      <c r="F105" s="53"/>
      <c r="G105" s="53"/>
    </row>
    <row r="106" spans="1:7">
      <c r="A106" s="52">
        <v>2011104</v>
      </c>
      <c r="B106" s="123" t="s">
        <v>104</v>
      </c>
      <c r="C106" s="122"/>
      <c r="D106" s="122">
        <v>0</v>
      </c>
      <c r="E106" s="122"/>
      <c r="F106" s="53"/>
      <c r="G106" s="53"/>
    </row>
    <row r="107" spans="1:7">
      <c r="A107" s="52">
        <v>2011105</v>
      </c>
      <c r="B107" s="123" t="s">
        <v>105</v>
      </c>
      <c r="C107" s="122">
        <v>20</v>
      </c>
      <c r="D107" s="122">
        <v>0</v>
      </c>
      <c r="E107" s="122">
        <v>20</v>
      </c>
      <c r="F107" s="53"/>
      <c r="G107" s="53"/>
    </row>
    <row r="108" spans="1:7">
      <c r="A108" s="52">
        <v>2011106</v>
      </c>
      <c r="B108" s="123" t="s">
        <v>106</v>
      </c>
      <c r="C108" s="122"/>
      <c r="D108" s="122">
        <v>0</v>
      </c>
      <c r="E108" s="122"/>
      <c r="F108" s="53"/>
      <c r="G108" s="53"/>
    </row>
    <row r="109" spans="1:7">
      <c r="A109" s="52">
        <v>2011150</v>
      </c>
      <c r="B109" s="121" t="s">
        <v>53</v>
      </c>
      <c r="C109" s="122"/>
      <c r="D109" s="122">
        <v>0</v>
      </c>
      <c r="E109" s="122"/>
      <c r="F109" s="53"/>
      <c r="G109" s="53"/>
    </row>
    <row r="110" spans="1:7">
      <c r="A110" s="52">
        <v>2011199</v>
      </c>
      <c r="B110" s="121" t="s">
        <v>107</v>
      </c>
      <c r="C110" s="122">
        <v>20</v>
      </c>
      <c r="D110" s="122">
        <v>176</v>
      </c>
      <c r="E110" s="122">
        <v>20</v>
      </c>
      <c r="F110" s="53"/>
      <c r="G110" s="53"/>
    </row>
    <row r="111" spans="1:7">
      <c r="A111" s="52">
        <v>20113</v>
      </c>
      <c r="B111" s="119" t="s">
        <v>108</v>
      </c>
      <c r="C111" s="122">
        <f>SUM(C112:C121)</f>
        <v>120</v>
      </c>
      <c r="D111" s="122">
        <f>SUM(D112:D121)</f>
        <v>187</v>
      </c>
      <c r="E111" s="122">
        <f>SUM(E112:E121)</f>
        <v>120</v>
      </c>
      <c r="F111" s="53"/>
      <c r="G111" s="53"/>
    </row>
    <row r="112" spans="1:7">
      <c r="A112" s="52">
        <v>2011301</v>
      </c>
      <c r="B112" s="121" t="s">
        <v>44</v>
      </c>
      <c r="C112" s="122">
        <v>40</v>
      </c>
      <c r="D112" s="122">
        <v>64</v>
      </c>
      <c r="E112" s="122">
        <v>40</v>
      </c>
      <c r="F112" s="53"/>
      <c r="G112" s="53"/>
    </row>
    <row r="113" spans="1:7">
      <c r="A113" s="52">
        <v>2011302</v>
      </c>
      <c r="B113" s="121" t="s">
        <v>45</v>
      </c>
      <c r="C113" s="122"/>
      <c r="D113" s="122">
        <v>0</v>
      </c>
      <c r="E113" s="122"/>
      <c r="F113" s="53"/>
      <c r="G113" s="53"/>
    </row>
    <row r="114" spans="1:7">
      <c r="A114" s="52">
        <v>2011303</v>
      </c>
      <c r="B114" s="121" t="s">
        <v>46</v>
      </c>
      <c r="C114" s="122"/>
      <c r="D114" s="122">
        <v>0</v>
      </c>
      <c r="E114" s="122"/>
      <c r="F114" s="53"/>
      <c r="G114" s="53"/>
    </row>
    <row r="115" spans="1:7">
      <c r="A115" s="52">
        <v>2011304</v>
      </c>
      <c r="B115" s="123" t="s">
        <v>109</v>
      </c>
      <c r="C115" s="122"/>
      <c r="D115" s="122">
        <v>0</v>
      </c>
      <c r="E115" s="122"/>
      <c r="F115" s="53"/>
      <c r="G115" s="53"/>
    </row>
    <row r="116" spans="1:7">
      <c r="A116" s="52">
        <v>2011305</v>
      </c>
      <c r="B116" s="123" t="s">
        <v>110</v>
      </c>
      <c r="C116" s="122"/>
      <c r="D116" s="122">
        <v>0</v>
      </c>
      <c r="E116" s="122"/>
      <c r="F116" s="53"/>
      <c r="G116" s="53"/>
    </row>
    <row r="117" spans="1:7">
      <c r="A117" s="52">
        <v>2011306</v>
      </c>
      <c r="B117" s="123" t="s">
        <v>111</v>
      </c>
      <c r="C117" s="122"/>
      <c r="D117" s="122">
        <v>0</v>
      </c>
      <c r="E117" s="122"/>
      <c r="F117" s="53"/>
      <c r="G117" s="53"/>
    </row>
    <row r="118" spans="1:7">
      <c r="A118" s="52">
        <v>2011307</v>
      </c>
      <c r="B118" s="121" t="s">
        <v>112</v>
      </c>
      <c r="C118" s="122"/>
      <c r="D118" s="122">
        <v>4</v>
      </c>
      <c r="E118" s="122"/>
      <c r="F118" s="53"/>
      <c r="G118" s="53"/>
    </row>
    <row r="119" spans="1:7">
      <c r="A119" s="52">
        <v>2011308</v>
      </c>
      <c r="B119" s="121" t="s">
        <v>113</v>
      </c>
      <c r="C119" s="122">
        <v>80</v>
      </c>
      <c r="D119" s="122">
        <v>119</v>
      </c>
      <c r="E119" s="122">
        <v>80</v>
      </c>
      <c r="F119" s="53"/>
      <c r="G119" s="53"/>
    </row>
    <row r="120" spans="1:7">
      <c r="A120" s="52">
        <v>2011350</v>
      </c>
      <c r="B120" s="121" t="s">
        <v>53</v>
      </c>
      <c r="C120" s="122"/>
      <c r="D120" s="122">
        <v>0</v>
      </c>
      <c r="E120" s="122"/>
      <c r="F120" s="53"/>
      <c r="G120" s="53"/>
    </row>
    <row r="121" spans="1:7">
      <c r="A121" s="52">
        <v>2011399</v>
      </c>
      <c r="B121" s="123" t="s">
        <v>114</v>
      </c>
      <c r="C121" s="122"/>
      <c r="D121" s="122">
        <v>0</v>
      </c>
      <c r="E121" s="122"/>
      <c r="F121" s="53"/>
      <c r="G121" s="53"/>
    </row>
    <row r="122" spans="1:7">
      <c r="A122" s="52">
        <v>20114</v>
      </c>
      <c r="B122" s="123" t="s">
        <v>115</v>
      </c>
      <c r="C122" s="122">
        <f>SUM(C123:C133)</f>
        <v>0</v>
      </c>
      <c r="D122" s="122">
        <f>SUM(D123:D133)</f>
        <v>0</v>
      </c>
      <c r="E122" s="122">
        <f>SUM(E123:E133)</f>
        <v>0</v>
      </c>
      <c r="F122" s="53"/>
      <c r="G122" s="53"/>
    </row>
    <row r="123" spans="1:7">
      <c r="A123" s="52">
        <v>2011401</v>
      </c>
      <c r="B123" s="123" t="s">
        <v>44</v>
      </c>
      <c r="C123" s="122"/>
      <c r="D123" s="122"/>
      <c r="E123" s="122"/>
      <c r="F123" s="53"/>
      <c r="G123" s="53"/>
    </row>
    <row r="124" spans="1:7">
      <c r="A124" s="52">
        <v>2011402</v>
      </c>
      <c r="B124" s="119" t="s">
        <v>45</v>
      </c>
      <c r="C124" s="122"/>
      <c r="D124" s="122"/>
      <c r="E124" s="122"/>
      <c r="F124" s="53"/>
      <c r="G124" s="53"/>
    </row>
    <row r="125" spans="1:7">
      <c r="A125" s="52">
        <v>2011403</v>
      </c>
      <c r="B125" s="121" t="s">
        <v>46</v>
      </c>
      <c r="C125" s="122"/>
      <c r="D125" s="122"/>
      <c r="E125" s="122"/>
      <c r="F125" s="53"/>
      <c r="G125" s="53"/>
    </row>
    <row r="126" spans="1:7">
      <c r="A126" s="52">
        <v>2011404</v>
      </c>
      <c r="B126" s="121" t="s">
        <v>116</v>
      </c>
      <c r="C126" s="122"/>
      <c r="D126" s="122"/>
      <c r="E126" s="122"/>
      <c r="F126" s="53"/>
      <c r="G126" s="53"/>
    </row>
    <row r="127" spans="1:7">
      <c r="A127" s="52">
        <v>2011405</v>
      </c>
      <c r="B127" s="121" t="s">
        <v>117</v>
      </c>
      <c r="C127" s="122"/>
      <c r="D127" s="122"/>
      <c r="E127" s="122"/>
      <c r="F127" s="53"/>
      <c r="G127" s="53"/>
    </row>
    <row r="128" spans="1:7">
      <c r="A128" s="52">
        <v>2011408</v>
      </c>
      <c r="B128" s="123" t="s">
        <v>118</v>
      </c>
      <c r="C128" s="122"/>
      <c r="D128" s="122"/>
      <c r="E128" s="122"/>
      <c r="F128" s="53"/>
      <c r="G128" s="53"/>
    </row>
    <row r="129" spans="1:7">
      <c r="A129" s="52">
        <v>2011409</v>
      </c>
      <c r="B129" s="121" t="s">
        <v>119</v>
      </c>
      <c r="C129" s="122"/>
      <c r="D129" s="122"/>
      <c r="E129" s="122"/>
      <c r="F129" s="53"/>
      <c r="G129" s="53"/>
    </row>
    <row r="130" spans="1:7">
      <c r="A130" s="52">
        <v>2011410</v>
      </c>
      <c r="B130" s="121" t="s">
        <v>120</v>
      </c>
      <c r="C130" s="122"/>
      <c r="D130" s="122"/>
      <c r="E130" s="122"/>
      <c r="F130" s="53"/>
      <c r="G130" s="53"/>
    </row>
    <row r="131" spans="1:7">
      <c r="A131" s="52">
        <v>2011411</v>
      </c>
      <c r="B131" s="121" t="s">
        <v>121</v>
      </c>
      <c r="C131" s="122"/>
      <c r="D131" s="122"/>
      <c r="E131" s="122"/>
      <c r="F131" s="53"/>
      <c r="G131" s="53"/>
    </row>
    <row r="132" spans="1:7">
      <c r="A132" s="52">
        <v>2011450</v>
      </c>
      <c r="B132" s="121" t="s">
        <v>53</v>
      </c>
      <c r="C132" s="122"/>
      <c r="D132" s="122"/>
      <c r="E132" s="122"/>
      <c r="F132" s="53"/>
      <c r="G132" s="53"/>
    </row>
    <row r="133" spans="1:7">
      <c r="A133" s="52">
        <v>2011499</v>
      </c>
      <c r="B133" s="121" t="s">
        <v>122</v>
      </c>
      <c r="C133" s="122"/>
      <c r="D133" s="122"/>
      <c r="E133" s="122"/>
      <c r="F133" s="53"/>
      <c r="G133" s="53"/>
    </row>
    <row r="134" spans="1:7">
      <c r="A134" s="52">
        <v>20123</v>
      </c>
      <c r="B134" s="121" t="s">
        <v>123</v>
      </c>
      <c r="C134" s="122">
        <f>SUM(C135:C140)</f>
        <v>0</v>
      </c>
      <c r="D134" s="122">
        <f>SUM(D135:D140)</f>
        <v>8</v>
      </c>
      <c r="E134" s="122">
        <f>SUM(E135:E140)</f>
        <v>0</v>
      </c>
      <c r="F134" s="53"/>
      <c r="G134" s="53"/>
    </row>
    <row r="135" spans="1:7">
      <c r="A135" s="52">
        <v>2012301</v>
      </c>
      <c r="B135" s="121" t="s">
        <v>44</v>
      </c>
      <c r="C135" s="122"/>
      <c r="D135" s="122">
        <v>0</v>
      </c>
      <c r="E135" s="122"/>
      <c r="F135" s="53"/>
      <c r="G135" s="53"/>
    </row>
    <row r="136" spans="1:7">
      <c r="A136" s="52">
        <v>2012302</v>
      </c>
      <c r="B136" s="121" t="s">
        <v>45</v>
      </c>
      <c r="C136" s="122"/>
      <c r="D136" s="122">
        <v>0</v>
      </c>
      <c r="E136" s="122"/>
      <c r="F136" s="53"/>
      <c r="G136" s="53"/>
    </row>
    <row r="137" spans="1:7">
      <c r="A137" s="52">
        <v>2012303</v>
      </c>
      <c r="B137" s="123" t="s">
        <v>46</v>
      </c>
      <c r="C137" s="122"/>
      <c r="D137" s="122">
        <v>0</v>
      </c>
      <c r="E137" s="122"/>
      <c r="F137" s="53"/>
      <c r="G137" s="53"/>
    </row>
    <row r="138" spans="1:7">
      <c r="A138" s="52">
        <v>2012304</v>
      </c>
      <c r="B138" s="123" t="s">
        <v>124</v>
      </c>
      <c r="C138" s="122"/>
      <c r="D138" s="122">
        <v>8</v>
      </c>
      <c r="E138" s="122"/>
      <c r="F138" s="53"/>
      <c r="G138" s="53"/>
    </row>
    <row r="139" spans="1:7">
      <c r="A139" s="52">
        <v>2012350</v>
      </c>
      <c r="B139" s="123" t="s">
        <v>53</v>
      </c>
      <c r="C139" s="122"/>
      <c r="D139" s="122">
        <v>0</v>
      </c>
      <c r="E139" s="122"/>
      <c r="F139" s="53"/>
      <c r="G139" s="53"/>
    </row>
    <row r="140" spans="1:7">
      <c r="A140" s="52">
        <v>2012399</v>
      </c>
      <c r="B140" s="119" t="s">
        <v>125</v>
      </c>
      <c r="C140" s="122"/>
      <c r="D140" s="122">
        <v>0</v>
      </c>
      <c r="E140" s="122"/>
      <c r="F140" s="53"/>
      <c r="G140" s="53"/>
    </row>
    <row r="141" spans="1:7">
      <c r="A141" s="52">
        <v>20125</v>
      </c>
      <c r="B141" s="121" t="s">
        <v>126</v>
      </c>
      <c r="C141" s="122">
        <f>SUM(C142:C148)</f>
        <v>0</v>
      </c>
      <c r="D141" s="122">
        <f>SUM(D142:D148)</f>
        <v>7</v>
      </c>
      <c r="E141" s="122">
        <f>SUM(E142:E148)</f>
        <v>0</v>
      </c>
      <c r="F141" s="53"/>
      <c r="G141" s="53"/>
    </row>
    <row r="142" spans="1:7">
      <c r="A142" s="52">
        <v>2012501</v>
      </c>
      <c r="B142" s="121" t="s">
        <v>44</v>
      </c>
      <c r="C142" s="122"/>
      <c r="D142" s="122">
        <v>0</v>
      </c>
      <c r="E142" s="122"/>
      <c r="F142" s="53"/>
      <c r="G142" s="53"/>
    </row>
    <row r="143" spans="1:7">
      <c r="A143" s="52">
        <v>2012502</v>
      </c>
      <c r="B143" s="123" t="s">
        <v>45</v>
      </c>
      <c r="C143" s="122"/>
      <c r="D143" s="122">
        <v>0</v>
      </c>
      <c r="E143" s="122"/>
      <c r="F143" s="53"/>
      <c r="G143" s="53"/>
    </row>
    <row r="144" spans="1:7">
      <c r="A144" s="52">
        <v>2012503</v>
      </c>
      <c r="B144" s="123" t="s">
        <v>46</v>
      </c>
      <c r="C144" s="122"/>
      <c r="D144" s="122">
        <v>0</v>
      </c>
      <c r="E144" s="122"/>
      <c r="F144" s="53"/>
      <c r="G144" s="53"/>
    </row>
    <row r="145" spans="1:7">
      <c r="A145" s="52">
        <v>2012504</v>
      </c>
      <c r="B145" s="123" t="s">
        <v>127</v>
      </c>
      <c r="C145" s="122"/>
      <c r="D145" s="122">
        <v>0</v>
      </c>
      <c r="E145" s="122"/>
      <c r="F145" s="53"/>
      <c r="G145" s="53"/>
    </row>
    <row r="146" spans="1:7">
      <c r="A146" s="52">
        <v>2012505</v>
      </c>
      <c r="B146" s="119" t="s">
        <v>128</v>
      </c>
      <c r="C146" s="122"/>
      <c r="D146" s="122">
        <v>7</v>
      </c>
      <c r="E146" s="122"/>
      <c r="F146" s="53"/>
      <c r="G146" s="53"/>
    </row>
    <row r="147" spans="1:7">
      <c r="A147" s="52">
        <v>2012550</v>
      </c>
      <c r="B147" s="121" t="s">
        <v>53</v>
      </c>
      <c r="C147" s="122"/>
      <c r="D147" s="122">
        <v>0</v>
      </c>
      <c r="E147" s="122"/>
      <c r="F147" s="53"/>
      <c r="G147" s="53"/>
    </row>
    <row r="148" spans="1:7">
      <c r="A148" s="52">
        <v>2012599</v>
      </c>
      <c r="B148" s="121" t="s">
        <v>129</v>
      </c>
      <c r="C148" s="122"/>
      <c r="D148" s="122">
        <v>0</v>
      </c>
      <c r="E148" s="122"/>
      <c r="F148" s="53"/>
      <c r="G148" s="53"/>
    </row>
    <row r="149" spans="1:7">
      <c r="A149" s="52">
        <v>20126</v>
      </c>
      <c r="B149" s="123" t="s">
        <v>130</v>
      </c>
      <c r="C149" s="122">
        <f>SUM(C150:C154)</f>
        <v>15</v>
      </c>
      <c r="D149" s="122">
        <f>SUM(D150:D154)</f>
        <v>110</v>
      </c>
      <c r="E149" s="122">
        <f>SUM(E150:E154)</f>
        <v>15</v>
      </c>
      <c r="F149" s="53"/>
      <c r="G149" s="53"/>
    </row>
    <row r="150" spans="1:7">
      <c r="A150" s="52">
        <v>2012601</v>
      </c>
      <c r="B150" s="123" t="s">
        <v>44</v>
      </c>
      <c r="C150" s="122">
        <v>15</v>
      </c>
      <c r="D150" s="122">
        <v>94</v>
      </c>
      <c r="E150" s="122">
        <v>15</v>
      </c>
      <c r="F150" s="53"/>
      <c r="G150" s="53"/>
    </row>
    <row r="151" spans="1:7">
      <c r="A151" s="52">
        <v>2012602</v>
      </c>
      <c r="B151" s="123" t="s">
        <v>45</v>
      </c>
      <c r="C151" s="122"/>
      <c r="D151" s="122">
        <v>0</v>
      </c>
      <c r="E151" s="122"/>
      <c r="F151" s="53"/>
      <c r="G151" s="53"/>
    </row>
    <row r="152" spans="1:7">
      <c r="A152" s="52">
        <v>2012603</v>
      </c>
      <c r="B152" s="121" t="s">
        <v>46</v>
      </c>
      <c r="C152" s="122"/>
      <c r="D152" s="122">
        <v>0</v>
      </c>
      <c r="E152" s="122"/>
      <c r="F152" s="53"/>
      <c r="G152" s="53"/>
    </row>
    <row r="153" spans="1:7">
      <c r="A153" s="52">
        <v>2012604</v>
      </c>
      <c r="B153" s="124" t="s">
        <v>131</v>
      </c>
      <c r="C153" s="122"/>
      <c r="D153" s="122">
        <v>14</v>
      </c>
      <c r="E153" s="122"/>
      <c r="F153" s="53"/>
      <c r="G153" s="53"/>
    </row>
    <row r="154" spans="1:7">
      <c r="A154" s="52">
        <v>2012699</v>
      </c>
      <c r="B154" s="121" t="s">
        <v>132</v>
      </c>
      <c r="C154" s="122">
        <v>0</v>
      </c>
      <c r="D154" s="122">
        <v>2</v>
      </c>
      <c r="E154" s="122">
        <v>0</v>
      </c>
      <c r="F154" s="53"/>
      <c r="G154" s="53"/>
    </row>
    <row r="155" spans="1:7">
      <c r="A155" s="52">
        <v>20128</v>
      </c>
      <c r="B155" s="123" t="s">
        <v>133</v>
      </c>
      <c r="C155" s="122">
        <f>SUM(C156:C161)</f>
        <v>0</v>
      </c>
      <c r="D155" s="122">
        <f>SUM(D156:D161)</f>
        <v>35</v>
      </c>
      <c r="E155" s="122">
        <f>SUM(E156:E161)</f>
        <v>0</v>
      </c>
      <c r="F155" s="53"/>
      <c r="G155" s="53"/>
    </row>
    <row r="156" spans="1:7">
      <c r="A156" s="52">
        <v>2012801</v>
      </c>
      <c r="B156" s="123" t="s">
        <v>44</v>
      </c>
      <c r="C156" s="122"/>
      <c r="D156" s="122">
        <v>0</v>
      </c>
      <c r="E156" s="122"/>
      <c r="F156" s="53"/>
      <c r="G156" s="53"/>
    </row>
    <row r="157" spans="1:7">
      <c r="A157" s="52">
        <v>2012802</v>
      </c>
      <c r="B157" s="123" t="s">
        <v>45</v>
      </c>
      <c r="C157" s="122"/>
      <c r="D157" s="122">
        <v>35</v>
      </c>
      <c r="E157" s="122"/>
      <c r="F157" s="53"/>
      <c r="G157" s="53"/>
    </row>
    <row r="158" spans="1:7">
      <c r="A158" s="52">
        <v>2012803</v>
      </c>
      <c r="B158" s="119" t="s">
        <v>46</v>
      </c>
      <c r="C158" s="122"/>
      <c r="D158" s="122">
        <v>0</v>
      </c>
      <c r="E158" s="122"/>
      <c r="F158" s="53"/>
      <c r="G158" s="53"/>
    </row>
    <row r="159" spans="1:7">
      <c r="A159" s="52">
        <v>2012804</v>
      </c>
      <c r="B159" s="121" t="s">
        <v>58</v>
      </c>
      <c r="C159" s="120"/>
      <c r="D159" s="120">
        <v>0</v>
      </c>
      <c r="E159" s="120"/>
      <c r="F159" s="53"/>
      <c r="G159" s="53"/>
    </row>
    <row r="160" spans="1:7">
      <c r="A160" s="52">
        <v>2012850</v>
      </c>
      <c r="B160" s="121" t="s">
        <v>53</v>
      </c>
      <c r="C160" s="122"/>
      <c r="D160" s="122">
        <v>0</v>
      </c>
      <c r="E160" s="122"/>
      <c r="F160" s="53"/>
      <c r="G160" s="53"/>
    </row>
    <row r="161" spans="1:7">
      <c r="A161" s="52">
        <v>2012899</v>
      </c>
      <c r="B161" s="121" t="s">
        <v>134</v>
      </c>
      <c r="C161" s="122"/>
      <c r="D161" s="122">
        <v>0</v>
      </c>
      <c r="E161" s="122"/>
      <c r="F161" s="53"/>
      <c r="G161" s="53"/>
    </row>
    <row r="162" spans="1:7">
      <c r="A162" s="52">
        <v>20129</v>
      </c>
      <c r="B162" s="123" t="s">
        <v>135</v>
      </c>
      <c r="C162" s="122">
        <f>SUM(C163:C168)</f>
        <v>150</v>
      </c>
      <c r="D162" s="122">
        <f>SUM(D163:D168)</f>
        <v>162</v>
      </c>
      <c r="E162" s="122">
        <f>SUM(E163:E168)</f>
        <v>150</v>
      </c>
      <c r="F162" s="53"/>
      <c r="G162" s="53"/>
    </row>
    <row r="163" spans="1:7">
      <c r="A163" s="52">
        <v>2012901</v>
      </c>
      <c r="B163" s="123" t="s">
        <v>44</v>
      </c>
      <c r="C163" s="122">
        <v>80</v>
      </c>
      <c r="D163" s="122">
        <v>83</v>
      </c>
      <c r="E163" s="122">
        <v>80</v>
      </c>
      <c r="F163" s="53"/>
      <c r="G163" s="53"/>
    </row>
    <row r="164" spans="1:7">
      <c r="A164" s="52">
        <v>2012902</v>
      </c>
      <c r="B164" s="123" t="s">
        <v>45</v>
      </c>
      <c r="C164" s="122">
        <v>20</v>
      </c>
      <c r="D164" s="122">
        <v>46</v>
      </c>
      <c r="E164" s="122">
        <v>20</v>
      </c>
      <c r="F164" s="53"/>
      <c r="G164" s="53"/>
    </row>
    <row r="165" spans="1:7">
      <c r="A165" s="52">
        <v>2012903</v>
      </c>
      <c r="B165" s="121" t="s">
        <v>46</v>
      </c>
      <c r="C165" s="122"/>
      <c r="D165" s="122">
        <v>0</v>
      </c>
      <c r="E165" s="122"/>
      <c r="F165" s="53"/>
      <c r="G165" s="53"/>
    </row>
    <row r="166" spans="1:7">
      <c r="A166" s="52">
        <v>2012906</v>
      </c>
      <c r="B166" s="121" t="s">
        <v>136</v>
      </c>
      <c r="C166" s="122">
        <v>10</v>
      </c>
      <c r="D166" s="122">
        <v>19</v>
      </c>
      <c r="E166" s="122">
        <v>10</v>
      </c>
      <c r="F166" s="53"/>
      <c r="G166" s="53"/>
    </row>
    <row r="167" spans="1:7">
      <c r="A167" s="52">
        <v>2012950</v>
      </c>
      <c r="B167" s="123" t="s">
        <v>53</v>
      </c>
      <c r="C167" s="122"/>
      <c r="D167" s="122">
        <v>0</v>
      </c>
      <c r="E167" s="122"/>
      <c r="F167" s="53"/>
      <c r="G167" s="53"/>
    </row>
    <row r="168" spans="1:7">
      <c r="A168" s="52">
        <v>2012999</v>
      </c>
      <c r="B168" s="123" t="s">
        <v>137</v>
      </c>
      <c r="C168" s="122">
        <v>40</v>
      </c>
      <c r="D168" s="122">
        <v>14</v>
      </c>
      <c r="E168" s="122">
        <v>40</v>
      </c>
      <c r="F168" s="53"/>
      <c r="G168" s="53"/>
    </row>
    <row r="169" spans="1:7">
      <c r="A169" s="52">
        <v>20131</v>
      </c>
      <c r="B169" s="123" t="s">
        <v>138</v>
      </c>
      <c r="C169" s="122">
        <f>SUM(C170:C175)</f>
        <v>800</v>
      </c>
      <c r="D169" s="122">
        <f>SUM(D170:D175)</f>
        <v>576</v>
      </c>
      <c r="E169" s="122">
        <f>SUM(E170:E175)</f>
        <v>900</v>
      </c>
      <c r="F169" s="53"/>
      <c r="G169" s="53"/>
    </row>
    <row r="170" spans="1:7">
      <c r="A170" s="52">
        <v>2013101</v>
      </c>
      <c r="B170" s="123" t="s">
        <v>44</v>
      </c>
      <c r="C170" s="122">
        <v>600</v>
      </c>
      <c r="D170" s="122">
        <v>336</v>
      </c>
      <c r="E170" s="122">
        <f>600+100</f>
        <v>700</v>
      </c>
      <c r="F170" s="53"/>
      <c r="G170" s="53"/>
    </row>
    <row r="171" spans="1:7">
      <c r="A171" s="52">
        <v>2013102</v>
      </c>
      <c r="B171" s="121" t="s">
        <v>45</v>
      </c>
      <c r="C171" s="122">
        <v>150</v>
      </c>
      <c r="D171" s="122">
        <v>143</v>
      </c>
      <c r="E171" s="122">
        <v>150</v>
      </c>
      <c r="F171" s="53"/>
      <c r="G171" s="53"/>
    </row>
    <row r="172" spans="1:7">
      <c r="A172" s="52">
        <v>2013103</v>
      </c>
      <c r="B172" s="121" t="s">
        <v>46</v>
      </c>
      <c r="C172" s="122"/>
      <c r="D172" s="122">
        <v>0</v>
      </c>
      <c r="E172" s="122"/>
      <c r="F172" s="53"/>
      <c r="G172" s="53"/>
    </row>
    <row r="173" spans="1:7">
      <c r="A173" s="52">
        <v>2013105</v>
      </c>
      <c r="B173" s="121" t="s">
        <v>139</v>
      </c>
      <c r="C173" s="122"/>
      <c r="D173" s="122">
        <v>0</v>
      </c>
      <c r="E173" s="122"/>
      <c r="F173" s="53"/>
      <c r="G173" s="53"/>
    </row>
    <row r="174" spans="1:7">
      <c r="A174" s="52">
        <v>2013150</v>
      </c>
      <c r="B174" s="123" t="s">
        <v>53</v>
      </c>
      <c r="C174" s="122"/>
      <c r="D174" s="122">
        <v>0</v>
      </c>
      <c r="E174" s="122"/>
      <c r="F174" s="53"/>
      <c r="G174" s="53"/>
    </row>
    <row r="175" spans="1:7">
      <c r="A175" s="52">
        <v>2013199</v>
      </c>
      <c r="B175" s="123" t="s">
        <v>140</v>
      </c>
      <c r="C175" s="122">
        <v>50</v>
      </c>
      <c r="D175" s="122">
        <v>97</v>
      </c>
      <c r="E175" s="122">
        <v>50</v>
      </c>
      <c r="F175" s="53"/>
      <c r="G175" s="53"/>
    </row>
    <row r="176" spans="1:7">
      <c r="A176" s="52">
        <v>20132</v>
      </c>
      <c r="B176" s="123" t="s">
        <v>141</v>
      </c>
      <c r="C176" s="122">
        <f>SUM(C177:C182)</f>
        <v>590</v>
      </c>
      <c r="D176" s="122">
        <f>SUM(D177:D182)</f>
        <v>968</v>
      </c>
      <c r="E176" s="122">
        <f>SUM(E177:E182)</f>
        <v>330</v>
      </c>
      <c r="F176" s="53"/>
      <c r="G176" s="53"/>
    </row>
    <row r="177" spans="1:7">
      <c r="A177" s="52">
        <v>2013201</v>
      </c>
      <c r="B177" s="121" t="s">
        <v>44</v>
      </c>
      <c r="C177" s="122">
        <v>160</v>
      </c>
      <c r="D177" s="122">
        <v>207</v>
      </c>
      <c r="E177" s="122">
        <v>200</v>
      </c>
      <c r="F177" s="53"/>
      <c r="G177" s="53"/>
    </row>
    <row r="178" spans="1:7">
      <c r="A178" s="52">
        <v>2013202</v>
      </c>
      <c r="B178" s="121" t="s">
        <v>45</v>
      </c>
      <c r="C178" s="122">
        <v>130</v>
      </c>
      <c r="D178" s="122">
        <v>643</v>
      </c>
      <c r="E178" s="122">
        <v>130</v>
      </c>
      <c r="F178" s="53"/>
      <c r="G178" s="53"/>
    </row>
    <row r="179" spans="1:7">
      <c r="A179" s="52">
        <v>2013203</v>
      </c>
      <c r="B179" s="121" t="s">
        <v>46</v>
      </c>
      <c r="C179" s="122"/>
      <c r="D179" s="122">
        <v>0</v>
      </c>
      <c r="E179" s="122"/>
      <c r="F179" s="53"/>
      <c r="G179" s="53"/>
    </row>
    <row r="180" spans="1:7">
      <c r="A180" s="52">
        <v>2013204</v>
      </c>
      <c r="B180" s="121" t="s">
        <v>142</v>
      </c>
      <c r="C180" s="122"/>
      <c r="D180" s="122">
        <v>0</v>
      </c>
      <c r="E180" s="122"/>
      <c r="F180" s="53"/>
      <c r="G180" s="53"/>
    </row>
    <row r="181" spans="1:7">
      <c r="A181" s="52">
        <v>2013250</v>
      </c>
      <c r="B181" s="121" t="s">
        <v>53</v>
      </c>
      <c r="C181" s="122"/>
      <c r="D181" s="122">
        <v>7</v>
      </c>
      <c r="E181" s="122"/>
      <c r="F181" s="53"/>
      <c r="G181" s="53"/>
    </row>
    <row r="182" spans="1:7">
      <c r="A182" s="52">
        <v>2013299</v>
      </c>
      <c r="B182" s="123" t="s">
        <v>143</v>
      </c>
      <c r="C182" s="122">
        <v>300</v>
      </c>
      <c r="D182" s="122">
        <v>111</v>
      </c>
      <c r="E182" s="122"/>
      <c r="F182" s="53"/>
      <c r="G182" s="53"/>
    </row>
    <row r="183" spans="1:7">
      <c r="A183" s="52">
        <v>20133</v>
      </c>
      <c r="B183" s="123" t="s">
        <v>144</v>
      </c>
      <c r="C183" s="122">
        <f>SUM(C184:C189)</f>
        <v>910</v>
      </c>
      <c r="D183" s="122">
        <f>SUM(D184:D189)</f>
        <v>653</v>
      </c>
      <c r="E183" s="122">
        <f>SUM(E184:E189)</f>
        <v>1010</v>
      </c>
      <c r="F183" s="53"/>
      <c r="G183" s="53"/>
    </row>
    <row r="184" spans="1:7">
      <c r="A184" s="52">
        <v>2013301</v>
      </c>
      <c r="B184" s="119" t="s">
        <v>44</v>
      </c>
      <c r="C184" s="122">
        <v>200</v>
      </c>
      <c r="D184" s="122">
        <v>159</v>
      </c>
      <c r="E184" s="122">
        <v>200</v>
      </c>
      <c r="F184" s="53"/>
      <c r="G184" s="53"/>
    </row>
    <row r="185" spans="1:7">
      <c r="A185" s="52">
        <v>2013302</v>
      </c>
      <c r="B185" s="121" t="s">
        <v>45</v>
      </c>
      <c r="C185" s="122">
        <v>500</v>
      </c>
      <c r="D185" s="122">
        <v>244</v>
      </c>
      <c r="E185" s="122">
        <f>500+100</f>
        <v>600</v>
      </c>
      <c r="F185" s="53"/>
      <c r="G185" s="53"/>
    </row>
    <row r="186" spans="1:7">
      <c r="A186" s="52">
        <v>2013303</v>
      </c>
      <c r="B186" s="121" t="s">
        <v>46</v>
      </c>
      <c r="C186" s="122"/>
      <c r="D186" s="122">
        <v>0</v>
      </c>
      <c r="E186" s="122"/>
      <c r="F186" s="53"/>
      <c r="G186" s="53"/>
    </row>
    <row r="187" spans="1:7">
      <c r="A187" s="52">
        <v>2013304</v>
      </c>
      <c r="B187" s="121" t="s">
        <v>145</v>
      </c>
      <c r="C187" s="122">
        <v>50</v>
      </c>
      <c r="D187" s="122">
        <v>20</v>
      </c>
      <c r="E187" s="122">
        <v>50</v>
      </c>
      <c r="F187" s="53"/>
      <c r="G187" s="53"/>
    </row>
    <row r="188" spans="1:7">
      <c r="A188" s="52">
        <v>2013350</v>
      </c>
      <c r="B188" s="121" t="s">
        <v>53</v>
      </c>
      <c r="C188" s="122"/>
      <c r="D188" s="122">
        <v>25</v>
      </c>
      <c r="E188" s="122"/>
      <c r="F188" s="53"/>
      <c r="G188" s="53"/>
    </row>
    <row r="189" spans="1:7">
      <c r="A189" s="52">
        <v>2013399</v>
      </c>
      <c r="B189" s="123" t="s">
        <v>146</v>
      </c>
      <c r="C189" s="122">
        <v>160</v>
      </c>
      <c r="D189" s="122">
        <v>205</v>
      </c>
      <c r="E189" s="122">
        <v>160</v>
      </c>
      <c r="F189" s="53"/>
      <c r="G189" s="53"/>
    </row>
    <row r="190" spans="1:7">
      <c r="A190" s="52">
        <v>20134</v>
      </c>
      <c r="B190" s="123" t="s">
        <v>147</v>
      </c>
      <c r="C190" s="122">
        <f>SUM(C191:C197)</f>
        <v>170</v>
      </c>
      <c r="D190" s="122">
        <f>SUM(D191:D197)</f>
        <v>111</v>
      </c>
      <c r="E190" s="122">
        <f>SUM(E191:E197)</f>
        <v>170</v>
      </c>
      <c r="F190" s="53"/>
      <c r="G190" s="53"/>
    </row>
    <row r="191" spans="1:7">
      <c r="A191" s="52">
        <v>2013401</v>
      </c>
      <c r="B191" s="123" t="s">
        <v>44</v>
      </c>
      <c r="C191" s="122">
        <v>120</v>
      </c>
      <c r="D191" s="122">
        <v>62</v>
      </c>
      <c r="E191" s="122">
        <v>120</v>
      </c>
      <c r="F191" s="53"/>
      <c r="G191" s="53"/>
    </row>
    <row r="192" spans="1:7">
      <c r="A192" s="52">
        <v>2013402</v>
      </c>
      <c r="B192" s="121" t="s">
        <v>45</v>
      </c>
      <c r="C192" s="122">
        <v>10</v>
      </c>
      <c r="D192" s="122">
        <v>9</v>
      </c>
      <c r="E192" s="122">
        <v>10</v>
      </c>
      <c r="F192" s="53"/>
      <c r="G192" s="53"/>
    </row>
    <row r="193" spans="1:7">
      <c r="A193" s="52">
        <v>2013403</v>
      </c>
      <c r="B193" s="121" t="s">
        <v>46</v>
      </c>
      <c r="C193" s="122"/>
      <c r="D193" s="122">
        <v>0</v>
      </c>
      <c r="E193" s="122"/>
      <c r="F193" s="53"/>
      <c r="G193" s="53"/>
    </row>
    <row r="194" spans="1:7">
      <c r="A194" s="52">
        <v>2013404</v>
      </c>
      <c r="B194" s="121" t="s">
        <v>148</v>
      </c>
      <c r="C194" s="122">
        <v>10</v>
      </c>
      <c r="D194" s="122">
        <v>0</v>
      </c>
      <c r="E194" s="122">
        <v>10</v>
      </c>
      <c r="F194" s="53"/>
      <c r="G194" s="53"/>
    </row>
    <row r="195" spans="1:7">
      <c r="A195" s="52">
        <v>2013405</v>
      </c>
      <c r="B195" s="121" t="s">
        <v>149</v>
      </c>
      <c r="C195" s="122"/>
      <c r="D195" s="122">
        <v>0</v>
      </c>
      <c r="E195" s="122"/>
      <c r="F195" s="53"/>
      <c r="G195" s="53"/>
    </row>
    <row r="196" spans="1:7">
      <c r="A196" s="52">
        <v>2013450</v>
      </c>
      <c r="B196" s="121" t="s">
        <v>53</v>
      </c>
      <c r="C196" s="120"/>
      <c r="D196" s="122">
        <v>0</v>
      </c>
      <c r="E196" s="120"/>
      <c r="F196" s="127"/>
      <c r="G196" s="127"/>
    </row>
    <row r="197" spans="1:7">
      <c r="A197" s="52">
        <v>2013499</v>
      </c>
      <c r="B197" s="123" t="s">
        <v>150</v>
      </c>
      <c r="C197" s="120">
        <v>30</v>
      </c>
      <c r="D197" s="122">
        <v>40</v>
      </c>
      <c r="E197" s="120">
        <v>30</v>
      </c>
      <c r="F197" s="127"/>
      <c r="G197" s="127"/>
    </row>
    <row r="198" spans="1:7">
      <c r="A198" s="52">
        <v>20135</v>
      </c>
      <c r="B198" s="123" t="s">
        <v>151</v>
      </c>
      <c r="C198" s="120">
        <f>SUM(C199:C203)</f>
        <v>0</v>
      </c>
      <c r="D198" s="120">
        <f>SUM(D199:D203)</f>
        <v>0</v>
      </c>
      <c r="E198" s="120">
        <f>SUM(E199:E203)</f>
        <v>0</v>
      </c>
      <c r="F198" s="127"/>
      <c r="G198" s="127"/>
    </row>
    <row r="199" spans="1:7">
      <c r="A199" s="52">
        <v>2013501</v>
      </c>
      <c r="B199" s="123" t="s">
        <v>44</v>
      </c>
      <c r="C199" s="122"/>
      <c r="D199" s="122"/>
      <c r="E199" s="122"/>
      <c r="F199" s="53"/>
      <c r="G199" s="53"/>
    </row>
    <row r="200" spans="1:7">
      <c r="A200" s="52">
        <v>2013502</v>
      </c>
      <c r="B200" s="119" t="s">
        <v>45</v>
      </c>
      <c r="C200" s="122"/>
      <c r="D200" s="122"/>
      <c r="E200" s="122"/>
      <c r="F200" s="53"/>
      <c r="G200" s="53"/>
    </row>
    <row r="201" spans="1:7">
      <c r="A201" s="52">
        <v>2013503</v>
      </c>
      <c r="B201" s="121" t="s">
        <v>46</v>
      </c>
      <c r="C201" s="128"/>
      <c r="D201" s="128"/>
      <c r="E201" s="128"/>
      <c r="F201" s="53"/>
      <c r="G201" s="53"/>
    </row>
    <row r="202" spans="1:7">
      <c r="A202" s="52">
        <v>2013550</v>
      </c>
      <c r="B202" s="121" t="s">
        <v>53</v>
      </c>
      <c r="C202" s="128"/>
      <c r="D202" s="128"/>
      <c r="E202" s="128"/>
      <c r="F202" s="53"/>
      <c r="G202" s="53"/>
    </row>
    <row r="203" spans="1:7">
      <c r="A203" s="52">
        <v>2013599</v>
      </c>
      <c r="B203" s="121" t="s">
        <v>152</v>
      </c>
      <c r="C203" s="128"/>
      <c r="D203" s="128"/>
      <c r="E203" s="128"/>
      <c r="F203" s="53"/>
      <c r="G203" s="53"/>
    </row>
    <row r="204" spans="1:7">
      <c r="A204" s="52">
        <v>20136</v>
      </c>
      <c r="B204" s="123" t="s">
        <v>153</v>
      </c>
      <c r="C204" s="128">
        <f>SUM(C205:C209)</f>
        <v>400</v>
      </c>
      <c r="D204" s="128">
        <f>SUM(D205:D209)</f>
        <v>1191</v>
      </c>
      <c r="E204" s="128">
        <f>SUM(E205:E209)</f>
        <v>400</v>
      </c>
      <c r="F204" s="53"/>
      <c r="G204" s="53"/>
    </row>
    <row r="205" spans="1:7">
      <c r="A205" s="52">
        <v>2013601</v>
      </c>
      <c r="B205" s="123" t="s">
        <v>44</v>
      </c>
      <c r="C205" s="129">
        <v>100</v>
      </c>
      <c r="D205" s="129">
        <v>73</v>
      </c>
      <c r="E205" s="129">
        <v>100</v>
      </c>
      <c r="F205" s="53"/>
      <c r="G205" s="53"/>
    </row>
    <row r="206" spans="1:7">
      <c r="A206" s="52">
        <v>2013602</v>
      </c>
      <c r="B206" s="123" t="s">
        <v>45</v>
      </c>
      <c r="C206" s="129">
        <v>100</v>
      </c>
      <c r="D206" s="129">
        <v>249</v>
      </c>
      <c r="E206" s="129">
        <v>100</v>
      </c>
      <c r="F206" s="53"/>
      <c r="G206" s="53"/>
    </row>
    <row r="207" spans="1:7">
      <c r="A207" s="52">
        <v>2013603</v>
      </c>
      <c r="B207" s="121" t="s">
        <v>46</v>
      </c>
      <c r="C207" s="129"/>
      <c r="D207" s="129">
        <v>0</v>
      </c>
      <c r="E207" s="129"/>
      <c r="F207" s="53"/>
      <c r="G207" s="53"/>
    </row>
    <row r="208" spans="1:7">
      <c r="A208" s="52">
        <v>2013650</v>
      </c>
      <c r="B208" s="121" t="s">
        <v>53</v>
      </c>
      <c r="C208" s="129"/>
      <c r="D208" s="129">
        <v>30</v>
      </c>
      <c r="E208" s="129"/>
      <c r="F208" s="53"/>
      <c r="G208" s="53"/>
    </row>
    <row r="209" spans="1:7">
      <c r="A209" s="52">
        <v>2013699</v>
      </c>
      <c r="B209" s="121" t="s">
        <v>154</v>
      </c>
      <c r="C209" s="129">
        <v>200</v>
      </c>
      <c r="D209" s="129">
        <v>839</v>
      </c>
      <c r="E209" s="129">
        <v>200</v>
      </c>
      <c r="F209" s="53"/>
      <c r="G209" s="53"/>
    </row>
    <row r="210" spans="1:7">
      <c r="A210" s="52">
        <v>20137</v>
      </c>
      <c r="B210" s="121" t="s">
        <v>155</v>
      </c>
      <c r="C210" s="129">
        <f>SUM(C211:C216)</f>
        <v>0</v>
      </c>
      <c r="D210" s="129">
        <f>SUM(D211:D216)</f>
        <v>0</v>
      </c>
      <c r="E210" s="129">
        <f>SUM(E211:E216)</f>
        <v>0</v>
      </c>
      <c r="F210" s="53"/>
      <c r="G210" s="53"/>
    </row>
    <row r="211" spans="1:7">
      <c r="A211" s="52">
        <v>2013701</v>
      </c>
      <c r="B211" s="121" t="s">
        <v>44</v>
      </c>
      <c r="C211" s="129"/>
      <c r="D211" s="129"/>
      <c r="E211" s="129"/>
      <c r="F211" s="53"/>
      <c r="G211" s="53"/>
    </row>
    <row r="212" spans="1:7">
      <c r="A212" s="52">
        <v>2013702</v>
      </c>
      <c r="B212" s="121" t="s">
        <v>45</v>
      </c>
      <c r="C212" s="129"/>
      <c r="D212" s="129"/>
      <c r="E212" s="129"/>
      <c r="F212" s="53"/>
      <c r="G212" s="53"/>
    </row>
    <row r="213" spans="1:7">
      <c r="A213" s="52">
        <v>2013703</v>
      </c>
      <c r="B213" s="121" t="s">
        <v>46</v>
      </c>
      <c r="C213" s="128"/>
      <c r="D213" s="128"/>
      <c r="E213" s="128"/>
      <c r="F213" s="53"/>
      <c r="G213" s="53"/>
    </row>
    <row r="214" spans="1:7">
      <c r="A214" s="52">
        <v>2013704</v>
      </c>
      <c r="B214" s="121" t="s">
        <v>156</v>
      </c>
      <c r="C214" s="128"/>
      <c r="D214" s="128"/>
      <c r="E214" s="128"/>
      <c r="F214" s="53"/>
      <c r="G214" s="53"/>
    </row>
    <row r="215" spans="1:7">
      <c r="A215" s="52">
        <v>2013750</v>
      </c>
      <c r="B215" s="121" t="s">
        <v>53</v>
      </c>
      <c r="C215" s="128"/>
      <c r="D215" s="128"/>
      <c r="E215" s="128"/>
      <c r="F215" s="53"/>
      <c r="G215" s="53"/>
    </row>
    <row r="216" spans="1:7">
      <c r="A216" s="52">
        <v>2013799</v>
      </c>
      <c r="B216" s="121" t="s">
        <v>157</v>
      </c>
      <c r="C216" s="128"/>
      <c r="D216" s="128"/>
      <c r="E216" s="128"/>
      <c r="F216" s="53"/>
      <c r="G216" s="53"/>
    </row>
    <row r="217" spans="1:7">
      <c r="A217" s="52">
        <v>20138</v>
      </c>
      <c r="B217" s="121" t="s">
        <v>158</v>
      </c>
      <c r="C217" s="128">
        <f>SUM(C218:C231)</f>
        <v>522</v>
      </c>
      <c r="D217" s="128">
        <f>SUM(D218:D231)</f>
        <v>462</v>
      </c>
      <c r="E217" s="128">
        <f>SUM(E218:E231)</f>
        <v>522</v>
      </c>
      <c r="F217" s="53"/>
      <c r="G217" s="53"/>
    </row>
    <row r="218" spans="1:7">
      <c r="A218" s="52">
        <v>2013801</v>
      </c>
      <c r="B218" s="121" t="s">
        <v>44</v>
      </c>
      <c r="C218" s="122">
        <v>450</v>
      </c>
      <c r="D218" s="122">
        <v>349</v>
      </c>
      <c r="E218" s="122">
        <v>450</v>
      </c>
      <c r="F218" s="53"/>
      <c r="G218" s="53"/>
    </row>
    <row r="219" spans="1:7">
      <c r="A219" s="52">
        <v>2013802</v>
      </c>
      <c r="B219" s="121" t="s">
        <v>45</v>
      </c>
      <c r="C219" s="122"/>
      <c r="D219" s="122">
        <v>0</v>
      </c>
      <c r="E219" s="122"/>
      <c r="F219" s="53"/>
      <c r="G219" s="53"/>
    </row>
    <row r="220" spans="1:7">
      <c r="A220" s="52">
        <v>2013803</v>
      </c>
      <c r="B220" s="121" t="s">
        <v>46</v>
      </c>
      <c r="C220" s="122"/>
      <c r="D220" s="122">
        <v>0</v>
      </c>
      <c r="E220" s="122"/>
      <c r="F220" s="53"/>
      <c r="G220" s="53"/>
    </row>
    <row r="221" spans="1:7">
      <c r="A221" s="52">
        <v>2013804</v>
      </c>
      <c r="B221" s="121" t="s">
        <v>159</v>
      </c>
      <c r="C221" s="122">
        <v>50</v>
      </c>
      <c r="D221" s="122">
        <v>75</v>
      </c>
      <c r="E221" s="122">
        <v>50</v>
      </c>
      <c r="F221" s="53"/>
      <c r="G221" s="53"/>
    </row>
    <row r="222" spans="1:7">
      <c r="A222" s="52">
        <v>2013805</v>
      </c>
      <c r="B222" s="121" t="s">
        <v>160</v>
      </c>
      <c r="C222" s="122"/>
      <c r="D222" s="122">
        <v>0</v>
      </c>
      <c r="E222" s="122"/>
      <c r="F222" s="53"/>
      <c r="G222" s="53"/>
    </row>
    <row r="223" spans="1:7">
      <c r="A223" s="52">
        <v>2013808</v>
      </c>
      <c r="B223" s="121" t="s">
        <v>85</v>
      </c>
      <c r="C223" s="122"/>
      <c r="D223" s="122">
        <v>0</v>
      </c>
      <c r="E223" s="122"/>
      <c r="F223" s="53"/>
      <c r="G223" s="53"/>
    </row>
    <row r="224" spans="1:7">
      <c r="A224" s="52">
        <v>2013810</v>
      </c>
      <c r="B224" s="121" t="s">
        <v>161</v>
      </c>
      <c r="C224" s="122"/>
      <c r="D224" s="122">
        <v>0</v>
      </c>
      <c r="E224" s="122"/>
      <c r="F224" s="53"/>
      <c r="G224" s="53"/>
    </row>
    <row r="225" spans="1:7">
      <c r="A225" s="52">
        <v>2013812</v>
      </c>
      <c r="B225" s="121" t="s">
        <v>162</v>
      </c>
      <c r="C225" s="122">
        <v>10</v>
      </c>
      <c r="D225" s="122">
        <v>5</v>
      </c>
      <c r="E225" s="122">
        <v>10</v>
      </c>
      <c r="F225" s="53"/>
      <c r="G225" s="53"/>
    </row>
    <row r="226" spans="1:7">
      <c r="A226" s="52">
        <v>2013813</v>
      </c>
      <c r="B226" s="121" t="s">
        <v>163</v>
      </c>
      <c r="C226" s="122"/>
      <c r="D226" s="122">
        <v>0</v>
      </c>
      <c r="E226" s="122"/>
      <c r="F226" s="53"/>
      <c r="G226" s="53"/>
    </row>
    <row r="227" spans="1:7">
      <c r="A227" s="52">
        <v>2013814</v>
      </c>
      <c r="B227" s="121" t="s">
        <v>164</v>
      </c>
      <c r="C227" s="122"/>
      <c r="D227" s="122">
        <v>0</v>
      </c>
      <c r="E227" s="122"/>
      <c r="F227" s="53"/>
      <c r="G227" s="53"/>
    </row>
    <row r="228" spans="1:7">
      <c r="A228" s="52">
        <v>2013815</v>
      </c>
      <c r="B228" s="121" t="s">
        <v>165</v>
      </c>
      <c r="C228" s="122">
        <v>6</v>
      </c>
      <c r="D228" s="122">
        <v>0</v>
      </c>
      <c r="E228" s="122">
        <v>6</v>
      </c>
      <c r="F228" s="53"/>
      <c r="G228" s="53"/>
    </row>
    <row r="229" spans="1:7">
      <c r="A229" s="52">
        <v>2013816</v>
      </c>
      <c r="B229" s="121" t="s">
        <v>166</v>
      </c>
      <c r="C229" s="122">
        <v>6</v>
      </c>
      <c r="D229" s="122">
        <v>4</v>
      </c>
      <c r="E229" s="122">
        <v>6</v>
      </c>
      <c r="F229" s="53"/>
      <c r="G229" s="53"/>
    </row>
    <row r="230" spans="1:7">
      <c r="A230" s="52">
        <v>2013850</v>
      </c>
      <c r="B230" s="121" t="s">
        <v>53</v>
      </c>
      <c r="C230" s="122"/>
      <c r="D230" s="122">
        <v>0</v>
      </c>
      <c r="E230" s="122"/>
      <c r="F230" s="53"/>
      <c r="G230" s="53"/>
    </row>
    <row r="231" spans="1:7">
      <c r="A231" s="52">
        <v>2013899</v>
      </c>
      <c r="B231" s="121" t="s">
        <v>167</v>
      </c>
      <c r="C231" s="122"/>
      <c r="D231" s="122">
        <v>29</v>
      </c>
      <c r="E231" s="122"/>
      <c r="F231" s="53"/>
      <c r="G231" s="53"/>
    </row>
    <row r="232" spans="1:7">
      <c r="A232" s="52">
        <v>20199</v>
      </c>
      <c r="B232" s="121" t="s">
        <v>168</v>
      </c>
      <c r="C232" s="122">
        <f>SUM(C233:C234)</f>
        <v>0</v>
      </c>
      <c r="D232" s="122">
        <f>SUM(D233:D234)</f>
        <v>43</v>
      </c>
      <c r="E232" s="122">
        <f>SUM(E233:E234)</f>
        <v>0</v>
      </c>
      <c r="F232" s="53"/>
      <c r="G232" s="53"/>
    </row>
    <row r="233" spans="1:7">
      <c r="A233" s="52">
        <v>2019901</v>
      </c>
      <c r="B233" s="123" t="s">
        <v>169</v>
      </c>
      <c r="C233" s="122"/>
      <c r="D233" s="122"/>
      <c r="E233" s="122"/>
      <c r="F233" s="53"/>
      <c r="G233" s="53"/>
    </row>
    <row r="234" spans="1:7">
      <c r="A234" s="52">
        <v>2019999</v>
      </c>
      <c r="B234" s="123" t="s">
        <v>170</v>
      </c>
      <c r="C234" s="122"/>
      <c r="D234" s="122">
        <v>43</v>
      </c>
      <c r="E234" s="122"/>
      <c r="F234" s="53"/>
      <c r="G234" s="53"/>
    </row>
    <row r="235" spans="1:7">
      <c r="A235" s="52">
        <v>202</v>
      </c>
      <c r="B235" s="119" t="s">
        <v>171</v>
      </c>
      <c r="C235" s="120">
        <f>C236+C237+C238</f>
        <v>0</v>
      </c>
      <c r="D235" s="122">
        <f>D236+D237+D238</f>
        <v>0</v>
      </c>
      <c r="E235" s="120">
        <f>E236+E237+E238</f>
        <v>0</v>
      </c>
      <c r="F235" s="53"/>
      <c r="G235" s="53"/>
    </row>
    <row r="236" spans="1:7">
      <c r="A236" s="52">
        <v>20205</v>
      </c>
      <c r="B236" s="121" t="s">
        <v>172</v>
      </c>
      <c r="C236" s="122"/>
      <c r="D236" s="122"/>
      <c r="E236" s="122"/>
      <c r="F236" s="53"/>
      <c r="G236" s="53"/>
    </row>
    <row r="237" spans="1:7">
      <c r="A237" s="52">
        <v>20206</v>
      </c>
      <c r="B237" s="121" t="s">
        <v>173</v>
      </c>
      <c r="C237" s="122"/>
      <c r="D237" s="122"/>
      <c r="E237" s="122"/>
      <c r="F237" s="53"/>
      <c r="G237" s="53"/>
    </row>
    <row r="238" spans="1:7">
      <c r="A238" s="52">
        <v>20299</v>
      </c>
      <c r="B238" s="121" t="s">
        <v>174</v>
      </c>
      <c r="C238" s="122"/>
      <c r="D238" s="122"/>
      <c r="E238" s="122"/>
      <c r="F238" s="53"/>
      <c r="G238" s="53"/>
    </row>
    <row r="239" spans="1:7">
      <c r="A239" s="52">
        <v>203</v>
      </c>
      <c r="B239" s="119" t="s">
        <v>175</v>
      </c>
      <c r="C239" s="120">
        <f>SUM(C240,C244,C246,C248,C256)</f>
        <v>0</v>
      </c>
      <c r="D239" s="120">
        <f>SUM(D240,D244,D246,D248,D256)</f>
        <v>40</v>
      </c>
      <c r="E239" s="120">
        <f>SUM(E240,E244,E246,E248,E256)</f>
        <v>0</v>
      </c>
      <c r="F239" s="53"/>
      <c r="G239" s="53"/>
    </row>
    <row r="240" ht="17.25" spans="1:7">
      <c r="A240" s="130">
        <v>20301</v>
      </c>
      <c r="B240" s="131" t="s">
        <v>176</v>
      </c>
      <c r="C240" s="53">
        <f>SUM(C241:C243)</f>
        <v>0</v>
      </c>
      <c r="D240" s="53">
        <f>SUM(D241:D243)</f>
        <v>0</v>
      </c>
      <c r="E240" s="53">
        <f>SUM(E241:E243)</f>
        <v>0</v>
      </c>
      <c r="F240" s="53"/>
      <c r="G240" s="53"/>
    </row>
    <row r="241" ht="17.25" spans="1:7">
      <c r="A241" s="130">
        <v>2030101</v>
      </c>
      <c r="B241" s="131" t="s">
        <v>177</v>
      </c>
      <c r="C241" s="53"/>
      <c r="D241" s="53"/>
      <c r="E241" s="53"/>
      <c r="F241" s="53"/>
      <c r="G241" s="53"/>
    </row>
    <row r="242" ht="17.25" spans="1:7">
      <c r="A242" s="130">
        <v>2030102</v>
      </c>
      <c r="B242" s="131" t="s">
        <v>178</v>
      </c>
      <c r="C242" s="53"/>
      <c r="D242" s="53"/>
      <c r="E242" s="53"/>
      <c r="F242" s="53"/>
      <c r="G242" s="53"/>
    </row>
    <row r="243" ht="17.25" spans="1:7">
      <c r="A243" s="130">
        <v>2030199</v>
      </c>
      <c r="B243" s="131" t="s">
        <v>179</v>
      </c>
      <c r="C243" s="53"/>
      <c r="D243" s="53"/>
      <c r="E243" s="53"/>
      <c r="F243" s="53"/>
      <c r="G243" s="53"/>
    </row>
    <row r="244" ht="17.25" spans="1:7">
      <c r="A244" s="130">
        <v>20304</v>
      </c>
      <c r="B244" s="131" t="s">
        <v>180</v>
      </c>
      <c r="C244" s="53">
        <f>SUM(C245)</f>
        <v>0</v>
      </c>
      <c r="D244" s="53">
        <f>SUM(D245)</f>
        <v>0</v>
      </c>
      <c r="E244" s="53">
        <f>SUM(E245)</f>
        <v>0</v>
      </c>
      <c r="F244" s="53"/>
      <c r="G244" s="53"/>
    </row>
    <row r="245" ht="17.25" spans="1:7">
      <c r="A245" s="130">
        <v>2030401</v>
      </c>
      <c r="B245" s="131" t="s">
        <v>181</v>
      </c>
      <c r="C245" s="53"/>
      <c r="D245" s="53"/>
      <c r="E245" s="53"/>
      <c r="F245" s="53"/>
      <c r="G245" s="53"/>
    </row>
    <row r="246" ht="17.25" spans="1:7">
      <c r="A246" s="130">
        <v>20305</v>
      </c>
      <c r="B246" s="131" t="s">
        <v>182</v>
      </c>
      <c r="C246" s="53">
        <f>SUM(C247)</f>
        <v>0</v>
      </c>
      <c r="D246" s="53">
        <f>SUM(D247)</f>
        <v>0</v>
      </c>
      <c r="E246" s="53">
        <f>SUM(E247)</f>
        <v>0</v>
      </c>
      <c r="F246" s="53"/>
      <c r="G246" s="53"/>
    </row>
    <row r="247" ht="17.25" spans="1:7">
      <c r="A247" s="130">
        <v>2030501</v>
      </c>
      <c r="B247" s="131" t="s">
        <v>183</v>
      </c>
      <c r="C247" s="53"/>
      <c r="D247" s="53"/>
      <c r="E247" s="53"/>
      <c r="F247" s="53"/>
      <c r="G247" s="53"/>
    </row>
    <row r="248" spans="1:7">
      <c r="A248" s="52">
        <v>20306</v>
      </c>
      <c r="B248" s="123" t="s">
        <v>184</v>
      </c>
      <c r="C248" s="53">
        <f>SUM(C249:C255)</f>
        <v>0</v>
      </c>
      <c r="D248" s="53">
        <f>SUM(D249:D255)</f>
        <v>40</v>
      </c>
      <c r="E248" s="53">
        <f>SUM(E249:E255)</f>
        <v>0</v>
      </c>
      <c r="F248" s="53"/>
      <c r="G248" s="53"/>
    </row>
    <row r="249" spans="1:7">
      <c r="A249" s="52">
        <v>2030601</v>
      </c>
      <c r="B249" s="123" t="s">
        <v>185</v>
      </c>
      <c r="C249" s="122"/>
      <c r="D249" s="122">
        <v>8</v>
      </c>
      <c r="E249" s="122"/>
      <c r="F249" s="53"/>
      <c r="G249" s="53"/>
    </row>
    <row r="250" spans="1:7">
      <c r="A250" s="52">
        <v>2030602</v>
      </c>
      <c r="B250" s="121" t="s">
        <v>186</v>
      </c>
      <c r="C250" s="122"/>
      <c r="D250" s="122"/>
      <c r="E250" s="122"/>
      <c r="F250" s="53"/>
      <c r="G250" s="53"/>
    </row>
    <row r="251" spans="1:7">
      <c r="A251" s="52">
        <v>2030603</v>
      </c>
      <c r="B251" s="121" t="s">
        <v>187</v>
      </c>
      <c r="C251" s="122"/>
      <c r="D251" s="122"/>
      <c r="E251" s="122"/>
      <c r="F251" s="53"/>
      <c r="G251" s="53"/>
    </row>
    <row r="252" spans="1:7">
      <c r="A252" s="52">
        <v>2030604</v>
      </c>
      <c r="B252" s="121" t="s">
        <v>188</v>
      </c>
      <c r="C252" s="122"/>
      <c r="D252" s="122"/>
      <c r="E252" s="122"/>
      <c r="F252" s="53"/>
      <c r="G252" s="53"/>
    </row>
    <row r="253" spans="1:7">
      <c r="A253" s="52">
        <v>2030607</v>
      </c>
      <c r="B253" s="123" t="s">
        <v>189</v>
      </c>
      <c r="C253" s="122"/>
      <c r="D253" s="122">
        <v>12</v>
      </c>
      <c r="E253" s="122"/>
      <c r="F253" s="53"/>
      <c r="G253" s="53"/>
    </row>
    <row r="254" spans="1:7">
      <c r="A254" s="52">
        <v>2030608</v>
      </c>
      <c r="B254" s="123" t="s">
        <v>190</v>
      </c>
      <c r="C254" s="122"/>
      <c r="D254" s="122"/>
      <c r="E254" s="122"/>
      <c r="F254" s="53"/>
      <c r="G254" s="53"/>
    </row>
    <row r="255" spans="1:7">
      <c r="A255" s="52">
        <v>2030699</v>
      </c>
      <c r="B255" s="123" t="s">
        <v>191</v>
      </c>
      <c r="C255" s="122"/>
      <c r="D255" s="122">
        <v>20</v>
      </c>
      <c r="E255" s="122"/>
      <c r="F255" s="53"/>
      <c r="G255" s="53"/>
    </row>
    <row r="256" spans="1:7">
      <c r="A256" s="52">
        <v>20399</v>
      </c>
      <c r="B256" s="123" t="s">
        <v>192</v>
      </c>
      <c r="C256" s="53">
        <f>SUM(C257)</f>
        <v>0</v>
      </c>
      <c r="D256" s="53">
        <f>SUM(D257)</f>
        <v>0</v>
      </c>
      <c r="E256" s="53">
        <f>SUM(E257)</f>
        <v>0</v>
      </c>
      <c r="F256" s="53"/>
      <c r="G256" s="53"/>
    </row>
    <row r="257" ht="17.25" spans="1:7">
      <c r="A257" s="130">
        <v>2039999</v>
      </c>
      <c r="B257" s="131" t="s">
        <v>193</v>
      </c>
      <c r="C257" s="53"/>
      <c r="D257" s="53"/>
      <c r="E257" s="53"/>
      <c r="F257" s="53"/>
      <c r="G257" s="53"/>
    </row>
    <row r="258" spans="1:7">
      <c r="A258" s="52">
        <v>204</v>
      </c>
      <c r="B258" s="119" t="s">
        <v>194</v>
      </c>
      <c r="C258" s="120">
        <f>C259+C262+C273+C280+C288+C297+C311+C321+C331+C339+C345</f>
        <v>3500</v>
      </c>
      <c r="D258" s="120">
        <f>D259+D262+D273+D280+D288+D297+D311+D321+D331+D339+D345</f>
        <v>4949</v>
      </c>
      <c r="E258" s="120">
        <f>E259+E262+E273+E280+E288+E297+E311+E321+E331+E339+E345</f>
        <v>3600</v>
      </c>
      <c r="F258" s="53"/>
      <c r="G258" s="53"/>
    </row>
    <row r="259" spans="1:7">
      <c r="A259" s="52">
        <v>20401</v>
      </c>
      <c r="B259" s="121" t="s">
        <v>195</v>
      </c>
      <c r="C259" s="122">
        <f>SUM(C260:C261)</f>
        <v>100</v>
      </c>
      <c r="D259" s="122">
        <f>SUM(D260:D261)</f>
        <v>27</v>
      </c>
      <c r="E259" s="122">
        <f>SUM(E260:E261)</f>
        <v>100</v>
      </c>
      <c r="F259" s="53"/>
      <c r="G259" s="53"/>
    </row>
    <row r="260" spans="1:7">
      <c r="A260" s="52">
        <v>2040101</v>
      </c>
      <c r="B260" s="121" t="s">
        <v>196</v>
      </c>
      <c r="C260" s="122"/>
      <c r="D260" s="122">
        <v>27</v>
      </c>
      <c r="E260" s="122"/>
      <c r="F260" s="53"/>
      <c r="G260" s="53"/>
    </row>
    <row r="261" spans="1:7">
      <c r="A261" s="52">
        <v>2040199</v>
      </c>
      <c r="B261" s="123" t="s">
        <v>197</v>
      </c>
      <c r="C261" s="122">
        <v>100</v>
      </c>
      <c r="D261" s="122"/>
      <c r="E261" s="122">
        <v>100</v>
      </c>
      <c r="F261" s="53"/>
      <c r="G261" s="53"/>
    </row>
    <row r="262" spans="1:7">
      <c r="A262" s="52">
        <v>20402</v>
      </c>
      <c r="B262" s="123" t="s">
        <v>198</v>
      </c>
      <c r="C262" s="122">
        <f>SUM(C263:C272)</f>
        <v>2591</v>
      </c>
      <c r="D262" s="122">
        <f>SUM(D263:D272)</f>
        <v>2986</v>
      </c>
      <c r="E262" s="122">
        <f>SUM(E263:E272)</f>
        <v>2691</v>
      </c>
      <c r="F262" s="53"/>
      <c r="G262" s="53"/>
    </row>
    <row r="263" spans="1:7">
      <c r="A263" s="52">
        <v>2040201</v>
      </c>
      <c r="B263" s="123" t="s">
        <v>44</v>
      </c>
      <c r="C263" s="122">
        <v>1380</v>
      </c>
      <c r="D263" s="122">
        <v>1328</v>
      </c>
      <c r="E263" s="122">
        <f>1380-400</f>
        <v>980</v>
      </c>
      <c r="F263" s="53"/>
      <c r="G263" s="53"/>
    </row>
    <row r="264" spans="1:7">
      <c r="A264" s="52">
        <v>2040202</v>
      </c>
      <c r="B264" s="123" t="s">
        <v>45</v>
      </c>
      <c r="C264" s="122">
        <v>450</v>
      </c>
      <c r="D264" s="122">
        <v>73</v>
      </c>
      <c r="E264" s="122">
        <v>450</v>
      </c>
      <c r="F264" s="53"/>
      <c r="G264" s="53"/>
    </row>
    <row r="265" spans="1:7">
      <c r="A265" s="52">
        <v>2040203</v>
      </c>
      <c r="B265" s="123" t="s">
        <v>46</v>
      </c>
      <c r="C265" s="122"/>
      <c r="D265" s="122">
        <v>0</v>
      </c>
      <c r="E265" s="122"/>
      <c r="F265" s="53"/>
      <c r="G265" s="53"/>
    </row>
    <row r="266" spans="1:7">
      <c r="A266" s="52">
        <v>2040219</v>
      </c>
      <c r="B266" s="123" t="s">
        <v>85</v>
      </c>
      <c r="C266" s="122"/>
      <c r="D266" s="122">
        <v>0</v>
      </c>
      <c r="E266" s="122"/>
      <c r="F266" s="53"/>
      <c r="G266" s="53"/>
    </row>
    <row r="267" spans="1:7">
      <c r="A267" s="52">
        <v>2040220</v>
      </c>
      <c r="B267" s="123" t="s">
        <v>199</v>
      </c>
      <c r="C267" s="122">
        <v>320</v>
      </c>
      <c r="D267" s="122">
        <v>375</v>
      </c>
      <c r="E267" s="122">
        <f>320+500</f>
        <v>820</v>
      </c>
      <c r="F267" s="53"/>
      <c r="G267" s="53"/>
    </row>
    <row r="268" spans="1:7">
      <c r="A268" s="52">
        <v>2040221</v>
      </c>
      <c r="B268" s="123" t="s">
        <v>200</v>
      </c>
      <c r="C268" s="122"/>
      <c r="D268" s="122">
        <v>0</v>
      </c>
      <c r="E268" s="122"/>
      <c r="F268" s="53"/>
      <c r="G268" s="53"/>
    </row>
    <row r="269" spans="1:7">
      <c r="A269" s="52">
        <v>2040222</v>
      </c>
      <c r="B269" s="123" t="s">
        <v>201</v>
      </c>
      <c r="C269" s="122">
        <v>100</v>
      </c>
      <c r="D269" s="122">
        <v>0</v>
      </c>
      <c r="E269" s="122">
        <v>100</v>
      </c>
      <c r="F269" s="53"/>
      <c r="G269" s="53"/>
    </row>
    <row r="270" spans="1:7">
      <c r="A270" s="52">
        <v>2040223</v>
      </c>
      <c r="B270" s="123" t="s">
        <v>202</v>
      </c>
      <c r="C270" s="122"/>
      <c r="D270" s="122">
        <v>0</v>
      </c>
      <c r="E270" s="122"/>
      <c r="F270" s="53"/>
      <c r="G270" s="53"/>
    </row>
    <row r="271" spans="1:7">
      <c r="A271" s="52">
        <v>2040250</v>
      </c>
      <c r="B271" s="123" t="s">
        <v>53</v>
      </c>
      <c r="C271" s="122"/>
      <c r="D271" s="122">
        <v>0</v>
      </c>
      <c r="E271" s="122"/>
      <c r="F271" s="53"/>
      <c r="G271" s="53"/>
    </row>
    <row r="272" spans="1:7">
      <c r="A272" s="52">
        <v>2040299</v>
      </c>
      <c r="B272" s="123" t="s">
        <v>203</v>
      </c>
      <c r="C272" s="122">
        <v>341</v>
      </c>
      <c r="D272" s="122">
        <v>1210</v>
      </c>
      <c r="E272" s="122">
        <v>341</v>
      </c>
      <c r="F272" s="53"/>
      <c r="G272" s="53"/>
    </row>
    <row r="273" spans="1:7">
      <c r="A273" s="52">
        <v>20403</v>
      </c>
      <c r="B273" s="121" t="s">
        <v>204</v>
      </c>
      <c r="C273" s="122">
        <f>SUM(C274:C279)</f>
        <v>0</v>
      </c>
      <c r="D273" s="122">
        <f>SUM(D274:D279)</f>
        <v>0</v>
      </c>
      <c r="E273" s="122">
        <f>SUM(E274:E279)</f>
        <v>0</v>
      </c>
      <c r="F273" s="53"/>
      <c r="G273" s="53"/>
    </row>
    <row r="274" spans="1:7">
      <c r="A274" s="52">
        <v>2040301</v>
      </c>
      <c r="B274" s="121" t="s">
        <v>44</v>
      </c>
      <c r="C274" s="122"/>
      <c r="D274" s="122"/>
      <c r="E274" s="122"/>
      <c r="F274" s="53"/>
      <c r="G274" s="53"/>
    </row>
    <row r="275" spans="1:7">
      <c r="A275" s="52">
        <v>2040302</v>
      </c>
      <c r="B275" s="121" t="s">
        <v>45</v>
      </c>
      <c r="C275" s="122"/>
      <c r="D275" s="122"/>
      <c r="E275" s="122"/>
      <c r="F275" s="53"/>
      <c r="G275" s="53"/>
    </row>
    <row r="276" spans="1:7">
      <c r="A276" s="52">
        <v>2040303</v>
      </c>
      <c r="B276" s="123" t="s">
        <v>46</v>
      </c>
      <c r="C276" s="122"/>
      <c r="D276" s="122"/>
      <c r="E276" s="122"/>
      <c r="F276" s="53"/>
      <c r="G276" s="53"/>
    </row>
    <row r="277" spans="1:7">
      <c r="A277" s="52">
        <v>2040304</v>
      </c>
      <c r="B277" s="123" t="s">
        <v>205</v>
      </c>
      <c r="C277" s="122"/>
      <c r="D277" s="122"/>
      <c r="E277" s="122"/>
      <c r="F277" s="53"/>
      <c r="G277" s="53"/>
    </row>
    <row r="278" spans="1:7">
      <c r="A278" s="52">
        <v>2040350</v>
      </c>
      <c r="B278" s="123" t="s">
        <v>53</v>
      </c>
      <c r="C278" s="122"/>
      <c r="D278" s="122"/>
      <c r="E278" s="122"/>
      <c r="F278" s="53"/>
      <c r="G278" s="53"/>
    </row>
    <row r="279" spans="1:7">
      <c r="A279" s="52">
        <v>2040399</v>
      </c>
      <c r="B279" s="119" t="s">
        <v>206</v>
      </c>
      <c r="C279" s="122"/>
      <c r="D279" s="122"/>
      <c r="E279" s="122"/>
      <c r="F279" s="53"/>
      <c r="G279" s="53"/>
    </row>
    <row r="280" spans="1:7">
      <c r="A280" s="52">
        <v>20404</v>
      </c>
      <c r="B280" s="124" t="s">
        <v>207</v>
      </c>
      <c r="C280" s="122">
        <f>SUM(C281:C287)</f>
        <v>0</v>
      </c>
      <c r="D280" s="122">
        <f>SUM(D281:D287)</f>
        <v>22</v>
      </c>
      <c r="E280" s="122">
        <f>SUM(E281:E287)</f>
        <v>0</v>
      </c>
      <c r="F280" s="53"/>
      <c r="G280" s="53"/>
    </row>
    <row r="281" spans="1:7">
      <c r="A281" s="52">
        <v>2040401</v>
      </c>
      <c r="B281" s="121" t="s">
        <v>44</v>
      </c>
      <c r="C281" s="122"/>
      <c r="D281" s="122"/>
      <c r="E281" s="122"/>
      <c r="F281" s="53"/>
      <c r="G281" s="53"/>
    </row>
    <row r="282" spans="1:7">
      <c r="A282" s="52">
        <v>2040402</v>
      </c>
      <c r="B282" s="121" t="s">
        <v>45</v>
      </c>
      <c r="C282" s="122"/>
      <c r="D282" s="122">
        <v>22</v>
      </c>
      <c r="E282" s="122"/>
      <c r="F282" s="53"/>
      <c r="G282" s="53"/>
    </row>
    <row r="283" spans="1:7">
      <c r="A283" s="52">
        <v>2040403</v>
      </c>
      <c r="B283" s="123" t="s">
        <v>46</v>
      </c>
      <c r="C283" s="122"/>
      <c r="D283" s="122"/>
      <c r="E283" s="122"/>
      <c r="F283" s="53"/>
      <c r="G283" s="53"/>
    </row>
    <row r="284" spans="1:7">
      <c r="A284" s="52">
        <v>2040409</v>
      </c>
      <c r="B284" s="123" t="s">
        <v>208</v>
      </c>
      <c r="C284" s="122"/>
      <c r="D284" s="122"/>
      <c r="E284" s="122"/>
      <c r="F284" s="53"/>
      <c r="G284" s="53"/>
    </row>
    <row r="285" spans="1:7">
      <c r="A285" s="52">
        <v>2040410</v>
      </c>
      <c r="B285" s="123" t="s">
        <v>209</v>
      </c>
      <c r="C285" s="122"/>
      <c r="D285" s="122"/>
      <c r="E285" s="122"/>
      <c r="F285" s="53"/>
      <c r="G285" s="53"/>
    </row>
    <row r="286" spans="1:7">
      <c r="A286" s="52">
        <v>2040450</v>
      </c>
      <c r="B286" s="123" t="s">
        <v>53</v>
      </c>
      <c r="C286" s="122"/>
      <c r="D286" s="122"/>
      <c r="E286" s="122"/>
      <c r="F286" s="53"/>
      <c r="G286" s="53"/>
    </row>
    <row r="287" spans="1:7">
      <c r="A287" s="52">
        <v>2040499</v>
      </c>
      <c r="B287" s="123" t="s">
        <v>210</v>
      </c>
      <c r="C287" s="122"/>
      <c r="D287" s="122"/>
      <c r="E287" s="122"/>
      <c r="F287" s="53"/>
      <c r="G287" s="53"/>
    </row>
    <row r="288" spans="1:7">
      <c r="A288" s="52">
        <v>20405</v>
      </c>
      <c r="B288" s="119" t="s">
        <v>211</v>
      </c>
      <c r="C288" s="122">
        <f>SUM(C289:C296)</f>
        <v>230</v>
      </c>
      <c r="D288" s="122">
        <f>SUM(D289:D296)</f>
        <v>984</v>
      </c>
      <c r="E288" s="122">
        <f>SUM(E289:E296)</f>
        <v>230</v>
      </c>
      <c r="F288" s="53"/>
      <c r="G288" s="53"/>
    </row>
    <row r="289" spans="1:7">
      <c r="A289" s="52">
        <v>2040501</v>
      </c>
      <c r="B289" s="121" t="s">
        <v>44</v>
      </c>
      <c r="C289" s="122"/>
      <c r="D289" s="122">
        <v>230</v>
      </c>
      <c r="E289" s="122"/>
      <c r="F289" s="53"/>
      <c r="G289" s="53"/>
    </row>
    <row r="290" spans="1:7">
      <c r="A290" s="52">
        <v>2040502</v>
      </c>
      <c r="B290" s="121" t="s">
        <v>45</v>
      </c>
      <c r="C290" s="122">
        <v>230</v>
      </c>
      <c r="D290" s="122">
        <v>54</v>
      </c>
      <c r="E290" s="122">
        <v>230</v>
      </c>
      <c r="F290" s="53"/>
      <c r="G290" s="53"/>
    </row>
    <row r="291" spans="1:7">
      <c r="A291" s="52">
        <v>2040503</v>
      </c>
      <c r="B291" s="121" t="s">
        <v>46</v>
      </c>
      <c r="C291" s="122"/>
      <c r="D291" s="122">
        <v>0</v>
      </c>
      <c r="E291" s="122"/>
      <c r="F291" s="53"/>
      <c r="G291" s="53"/>
    </row>
    <row r="292" spans="1:7">
      <c r="A292" s="52">
        <v>2040504</v>
      </c>
      <c r="B292" s="123" t="s">
        <v>212</v>
      </c>
      <c r="C292" s="122"/>
      <c r="D292" s="122">
        <v>0</v>
      </c>
      <c r="E292" s="122"/>
      <c r="F292" s="53"/>
      <c r="G292" s="53"/>
    </row>
    <row r="293" spans="1:7">
      <c r="A293" s="52">
        <v>2040505</v>
      </c>
      <c r="B293" s="123" t="s">
        <v>213</v>
      </c>
      <c r="C293" s="122"/>
      <c r="D293" s="122">
        <v>0</v>
      </c>
      <c r="E293" s="122"/>
      <c r="F293" s="53"/>
      <c r="G293" s="53"/>
    </row>
    <row r="294" spans="1:7">
      <c r="A294" s="52">
        <v>2040506</v>
      </c>
      <c r="B294" s="123" t="s">
        <v>214</v>
      </c>
      <c r="C294" s="122"/>
      <c r="D294" s="122">
        <v>400</v>
      </c>
      <c r="E294" s="122"/>
      <c r="F294" s="53"/>
      <c r="G294" s="53"/>
    </row>
    <row r="295" spans="1:7">
      <c r="A295" s="52">
        <v>2040550</v>
      </c>
      <c r="B295" s="121" t="s">
        <v>53</v>
      </c>
      <c r="C295" s="122"/>
      <c r="D295" s="122">
        <v>0</v>
      </c>
      <c r="E295" s="122"/>
      <c r="F295" s="53"/>
      <c r="G295" s="53"/>
    </row>
    <row r="296" spans="1:7">
      <c r="A296" s="52">
        <v>2040599</v>
      </c>
      <c r="B296" s="121" t="s">
        <v>215</v>
      </c>
      <c r="C296" s="122"/>
      <c r="D296" s="122">
        <v>300</v>
      </c>
      <c r="E296" s="122"/>
      <c r="F296" s="53"/>
      <c r="G296" s="53"/>
    </row>
    <row r="297" spans="1:7">
      <c r="A297" s="52">
        <v>20406</v>
      </c>
      <c r="B297" s="121" t="s">
        <v>216</v>
      </c>
      <c r="C297" s="122">
        <f>SUM(C298:C310)</f>
        <v>319</v>
      </c>
      <c r="D297" s="122">
        <f>SUM(D298:D310)</f>
        <v>375</v>
      </c>
      <c r="E297" s="122">
        <f>SUM(E298:E310)</f>
        <v>319</v>
      </c>
      <c r="F297" s="53"/>
      <c r="G297" s="53"/>
    </row>
    <row r="298" spans="1:7">
      <c r="A298" s="52">
        <v>2040601</v>
      </c>
      <c r="B298" s="123" t="s">
        <v>44</v>
      </c>
      <c r="C298" s="122">
        <v>200</v>
      </c>
      <c r="D298" s="122">
        <v>219</v>
      </c>
      <c r="E298" s="122">
        <v>200</v>
      </c>
      <c r="F298" s="53"/>
      <c r="G298" s="53"/>
    </row>
    <row r="299" spans="1:7">
      <c r="A299" s="52">
        <v>2040602</v>
      </c>
      <c r="B299" s="123" t="s">
        <v>45</v>
      </c>
      <c r="C299" s="122">
        <v>30</v>
      </c>
      <c r="D299" s="122">
        <v>0</v>
      </c>
      <c r="E299" s="122">
        <v>30</v>
      </c>
      <c r="F299" s="53"/>
      <c r="G299" s="53"/>
    </row>
    <row r="300" spans="1:7">
      <c r="A300" s="52">
        <v>2040603</v>
      </c>
      <c r="B300" s="123" t="s">
        <v>46</v>
      </c>
      <c r="C300" s="122"/>
      <c r="D300" s="122">
        <v>0</v>
      </c>
      <c r="E300" s="122"/>
      <c r="F300" s="53"/>
      <c r="G300" s="53"/>
    </row>
    <row r="301" spans="1:7">
      <c r="A301" s="52">
        <v>2040604</v>
      </c>
      <c r="B301" s="119" t="s">
        <v>217</v>
      </c>
      <c r="C301" s="122">
        <v>70</v>
      </c>
      <c r="D301" s="122">
        <v>38</v>
      </c>
      <c r="E301" s="122">
        <v>70</v>
      </c>
      <c r="F301" s="53"/>
      <c r="G301" s="53"/>
    </row>
    <row r="302" spans="1:7">
      <c r="A302" s="52">
        <v>2040605</v>
      </c>
      <c r="B302" s="121" t="s">
        <v>218</v>
      </c>
      <c r="C302" s="122"/>
      <c r="D302" s="122">
        <v>5</v>
      </c>
      <c r="E302" s="122"/>
      <c r="F302" s="53"/>
      <c r="G302" s="53"/>
    </row>
    <row r="303" spans="1:7">
      <c r="A303" s="52">
        <v>2040606</v>
      </c>
      <c r="B303" s="121" t="s">
        <v>219</v>
      </c>
      <c r="C303" s="122"/>
      <c r="D303" s="122">
        <v>44</v>
      </c>
      <c r="E303" s="122"/>
      <c r="F303" s="53"/>
      <c r="G303" s="53"/>
    </row>
    <row r="304" spans="1:7">
      <c r="A304" s="52">
        <v>2040607</v>
      </c>
      <c r="B304" s="124" t="s">
        <v>220</v>
      </c>
      <c r="C304" s="122"/>
      <c r="D304" s="122">
        <v>28</v>
      </c>
      <c r="E304" s="122"/>
      <c r="F304" s="53"/>
      <c r="G304" s="53"/>
    </row>
    <row r="305" spans="1:7">
      <c r="A305" s="52">
        <v>2040608</v>
      </c>
      <c r="B305" s="123" t="s">
        <v>221</v>
      </c>
      <c r="C305" s="122"/>
      <c r="D305" s="122">
        <v>0</v>
      </c>
      <c r="E305" s="122"/>
      <c r="F305" s="53"/>
      <c r="G305" s="53"/>
    </row>
    <row r="306" spans="1:7">
      <c r="A306" s="52">
        <v>2040610</v>
      </c>
      <c r="B306" s="123" t="s">
        <v>222</v>
      </c>
      <c r="C306" s="122">
        <v>10</v>
      </c>
      <c r="D306" s="122">
        <v>12</v>
      </c>
      <c r="E306" s="122">
        <v>10</v>
      </c>
      <c r="F306" s="53"/>
      <c r="G306" s="53"/>
    </row>
    <row r="307" spans="1:7">
      <c r="A307" s="52">
        <v>2040612</v>
      </c>
      <c r="B307" s="123" t="s">
        <v>223</v>
      </c>
      <c r="C307" s="122">
        <v>8</v>
      </c>
      <c r="D307" s="122">
        <v>29</v>
      </c>
      <c r="E307" s="122">
        <v>8</v>
      </c>
      <c r="F307" s="53"/>
      <c r="G307" s="53"/>
    </row>
    <row r="308" spans="1:7">
      <c r="A308" s="52">
        <v>2040613</v>
      </c>
      <c r="B308" s="123" t="s">
        <v>85</v>
      </c>
      <c r="C308" s="122"/>
      <c r="D308" s="122">
        <v>0</v>
      </c>
      <c r="E308" s="122"/>
      <c r="F308" s="53"/>
      <c r="G308" s="53"/>
    </row>
    <row r="309" spans="1:7">
      <c r="A309" s="52">
        <v>2040650</v>
      </c>
      <c r="B309" s="123" t="s">
        <v>53</v>
      </c>
      <c r="C309" s="122"/>
      <c r="D309" s="122">
        <v>0</v>
      </c>
      <c r="E309" s="122"/>
      <c r="F309" s="53"/>
      <c r="G309" s="53"/>
    </row>
    <row r="310" spans="1:7">
      <c r="A310" s="52">
        <v>2040699</v>
      </c>
      <c r="B310" s="121" t="s">
        <v>224</v>
      </c>
      <c r="C310" s="122">
        <v>1</v>
      </c>
      <c r="D310" s="122">
        <v>0</v>
      </c>
      <c r="E310" s="122">
        <v>1</v>
      </c>
      <c r="F310" s="53"/>
      <c r="G310" s="53"/>
    </row>
    <row r="311" spans="1:7">
      <c r="A311" s="52">
        <v>20407</v>
      </c>
      <c r="B311" s="124" t="s">
        <v>225</v>
      </c>
      <c r="C311" s="122">
        <f>SUM(C312:C320)</f>
        <v>0</v>
      </c>
      <c r="D311" s="122">
        <f>SUM(D312:D320)</f>
        <v>0</v>
      </c>
      <c r="E311" s="122">
        <f>SUM(E312:E320)</f>
        <v>0</v>
      </c>
      <c r="F311" s="53"/>
      <c r="G311" s="53"/>
    </row>
    <row r="312" spans="1:7">
      <c r="A312" s="52">
        <v>2040701</v>
      </c>
      <c r="B312" s="121" t="s">
        <v>44</v>
      </c>
      <c r="C312" s="122"/>
      <c r="D312" s="122"/>
      <c r="E312" s="122"/>
      <c r="F312" s="53"/>
      <c r="G312" s="53"/>
    </row>
    <row r="313" spans="1:7">
      <c r="A313" s="52">
        <v>2040702</v>
      </c>
      <c r="B313" s="123" t="s">
        <v>45</v>
      </c>
      <c r="C313" s="122"/>
      <c r="D313" s="122"/>
      <c r="E313" s="122"/>
      <c r="F313" s="53"/>
      <c r="G313" s="53"/>
    </row>
    <row r="314" spans="1:7">
      <c r="A314" s="52">
        <v>2040703</v>
      </c>
      <c r="B314" s="123" t="s">
        <v>46</v>
      </c>
      <c r="C314" s="122"/>
      <c r="D314" s="122"/>
      <c r="E314" s="122"/>
      <c r="F314" s="53"/>
      <c r="G314" s="53"/>
    </row>
    <row r="315" spans="1:7">
      <c r="A315" s="52">
        <v>2040704</v>
      </c>
      <c r="B315" s="123" t="s">
        <v>226</v>
      </c>
      <c r="C315" s="122"/>
      <c r="D315" s="122"/>
      <c r="E315" s="122"/>
      <c r="F315" s="53"/>
      <c r="G315" s="53"/>
    </row>
    <row r="316" spans="1:7">
      <c r="A316" s="52">
        <v>2040705</v>
      </c>
      <c r="B316" s="119" t="s">
        <v>227</v>
      </c>
      <c r="C316" s="122"/>
      <c r="D316" s="122"/>
      <c r="E316" s="122"/>
      <c r="F316" s="53"/>
      <c r="G316" s="53"/>
    </row>
    <row r="317" spans="1:7">
      <c r="A317" s="52">
        <v>2040706</v>
      </c>
      <c r="B317" s="121" t="s">
        <v>228</v>
      </c>
      <c r="C317" s="122"/>
      <c r="D317" s="122"/>
      <c r="E317" s="122"/>
      <c r="F317" s="53"/>
      <c r="G317" s="53"/>
    </row>
    <row r="318" spans="1:7">
      <c r="A318" s="52">
        <v>2040707</v>
      </c>
      <c r="B318" s="121" t="s">
        <v>85</v>
      </c>
      <c r="C318" s="122"/>
      <c r="D318" s="122"/>
      <c r="E318" s="122"/>
      <c r="F318" s="53"/>
      <c r="G318" s="53"/>
    </row>
    <row r="319" spans="1:7">
      <c r="A319" s="52">
        <v>2040750</v>
      </c>
      <c r="B319" s="121" t="s">
        <v>53</v>
      </c>
      <c r="C319" s="122"/>
      <c r="D319" s="122"/>
      <c r="E319" s="122"/>
      <c r="F319" s="53"/>
      <c r="G319" s="53"/>
    </row>
    <row r="320" spans="1:7">
      <c r="A320" s="52">
        <v>2040799</v>
      </c>
      <c r="B320" s="121" t="s">
        <v>229</v>
      </c>
      <c r="C320" s="122"/>
      <c r="D320" s="122"/>
      <c r="E320" s="122"/>
      <c r="F320" s="53"/>
      <c r="G320" s="53"/>
    </row>
    <row r="321" spans="1:7">
      <c r="A321" s="52">
        <v>20408</v>
      </c>
      <c r="B321" s="123" t="s">
        <v>230</v>
      </c>
      <c r="C321" s="122">
        <f>SUM(C322:C330)</f>
        <v>0</v>
      </c>
      <c r="D321" s="122">
        <f>SUM(D322:D330)</f>
        <v>0</v>
      </c>
      <c r="E321" s="122">
        <f>SUM(E322:E330)</f>
        <v>0</v>
      </c>
      <c r="F321" s="53"/>
      <c r="G321" s="53"/>
    </row>
    <row r="322" spans="1:7">
      <c r="A322" s="52">
        <v>2040801</v>
      </c>
      <c r="B322" s="123" t="s">
        <v>44</v>
      </c>
      <c r="C322" s="122"/>
      <c r="D322" s="122"/>
      <c r="E322" s="122"/>
      <c r="F322" s="53"/>
      <c r="G322" s="53"/>
    </row>
    <row r="323" spans="1:7">
      <c r="A323" s="52">
        <v>2040802</v>
      </c>
      <c r="B323" s="123" t="s">
        <v>45</v>
      </c>
      <c r="C323" s="122"/>
      <c r="D323" s="122"/>
      <c r="E323" s="122"/>
      <c r="F323" s="53"/>
      <c r="G323" s="53"/>
    </row>
    <row r="324" spans="1:7">
      <c r="A324" s="52">
        <v>2040803</v>
      </c>
      <c r="B324" s="121" t="s">
        <v>46</v>
      </c>
      <c r="C324" s="122"/>
      <c r="D324" s="122"/>
      <c r="E324" s="122"/>
      <c r="F324" s="53"/>
      <c r="G324" s="53"/>
    </row>
    <row r="325" spans="1:7">
      <c r="A325" s="52">
        <v>2040804</v>
      </c>
      <c r="B325" s="121" t="s">
        <v>231</v>
      </c>
      <c r="C325" s="122"/>
      <c r="D325" s="122"/>
      <c r="E325" s="122"/>
      <c r="F325" s="53"/>
      <c r="G325" s="53"/>
    </row>
    <row r="326" spans="1:7">
      <c r="A326" s="52">
        <v>2040805</v>
      </c>
      <c r="B326" s="121" t="s">
        <v>232</v>
      </c>
      <c r="C326" s="122"/>
      <c r="D326" s="122"/>
      <c r="E326" s="122"/>
      <c r="F326" s="53"/>
      <c r="G326" s="53"/>
    </row>
    <row r="327" spans="1:7">
      <c r="A327" s="52">
        <v>2040806</v>
      </c>
      <c r="B327" s="123" t="s">
        <v>233</v>
      </c>
      <c r="C327" s="122"/>
      <c r="D327" s="122"/>
      <c r="E327" s="122"/>
      <c r="F327" s="53"/>
      <c r="G327" s="53"/>
    </row>
    <row r="328" spans="1:7">
      <c r="A328" s="52">
        <v>2040807</v>
      </c>
      <c r="B328" s="123" t="s">
        <v>85</v>
      </c>
      <c r="C328" s="122"/>
      <c r="D328" s="122"/>
      <c r="E328" s="122"/>
      <c r="F328" s="53"/>
      <c r="G328" s="53"/>
    </row>
    <row r="329" spans="1:7">
      <c r="A329" s="52">
        <v>2040850</v>
      </c>
      <c r="B329" s="123" t="s">
        <v>53</v>
      </c>
      <c r="C329" s="122"/>
      <c r="D329" s="122"/>
      <c r="E329" s="122"/>
      <c r="F329" s="53"/>
      <c r="G329" s="53"/>
    </row>
    <row r="330" spans="1:7">
      <c r="A330" s="52">
        <v>2040899</v>
      </c>
      <c r="B330" s="123" t="s">
        <v>234</v>
      </c>
      <c r="C330" s="122"/>
      <c r="D330" s="122"/>
      <c r="E330" s="122"/>
      <c r="F330" s="53"/>
      <c r="G330" s="53"/>
    </row>
    <row r="331" spans="1:7">
      <c r="A331" s="52">
        <v>20409</v>
      </c>
      <c r="B331" s="119" t="s">
        <v>235</v>
      </c>
      <c r="C331" s="122">
        <f>SUM(C332:C338)</f>
        <v>0</v>
      </c>
      <c r="D331" s="122">
        <f>SUM(D332:D338)</f>
        <v>0</v>
      </c>
      <c r="E331" s="122">
        <f>SUM(E332:E338)</f>
        <v>0</v>
      </c>
      <c r="F331" s="53"/>
      <c r="G331" s="53"/>
    </row>
    <row r="332" spans="1:7">
      <c r="A332" s="52">
        <v>2040901</v>
      </c>
      <c r="B332" s="121" t="s">
        <v>44</v>
      </c>
      <c r="C332" s="122"/>
      <c r="D332" s="122"/>
      <c r="E332" s="122"/>
      <c r="F332" s="53"/>
      <c r="G332" s="53"/>
    </row>
    <row r="333" spans="1:7">
      <c r="A333" s="52">
        <v>2040902</v>
      </c>
      <c r="B333" s="121" t="s">
        <v>45</v>
      </c>
      <c r="C333" s="122"/>
      <c r="D333" s="122"/>
      <c r="E333" s="122"/>
      <c r="F333" s="53"/>
      <c r="G333" s="53"/>
    </row>
    <row r="334" spans="1:7">
      <c r="A334" s="52">
        <v>2040903</v>
      </c>
      <c r="B334" s="124" t="s">
        <v>46</v>
      </c>
      <c r="C334" s="122"/>
      <c r="D334" s="122"/>
      <c r="E334" s="122"/>
      <c r="F334" s="53"/>
      <c r="G334" s="53"/>
    </row>
    <row r="335" spans="1:7">
      <c r="A335" s="52">
        <v>2040904</v>
      </c>
      <c r="B335" s="125" t="s">
        <v>236</v>
      </c>
      <c r="C335" s="122"/>
      <c r="D335" s="122"/>
      <c r="E335" s="122"/>
      <c r="F335" s="53"/>
      <c r="G335" s="53"/>
    </row>
    <row r="336" spans="1:7">
      <c r="A336" s="52">
        <v>2040905</v>
      </c>
      <c r="B336" s="123" t="s">
        <v>237</v>
      </c>
      <c r="C336" s="122"/>
      <c r="D336" s="122"/>
      <c r="E336" s="122"/>
      <c r="F336" s="53"/>
      <c r="G336" s="53"/>
    </row>
    <row r="337" spans="1:7">
      <c r="A337" s="52">
        <v>2040950</v>
      </c>
      <c r="B337" s="123" t="s">
        <v>53</v>
      </c>
      <c r="C337" s="122"/>
      <c r="D337" s="122"/>
      <c r="E337" s="122"/>
      <c r="F337" s="53"/>
      <c r="G337" s="53"/>
    </row>
    <row r="338" spans="1:7">
      <c r="A338" s="52">
        <v>2040999</v>
      </c>
      <c r="B338" s="121" t="s">
        <v>238</v>
      </c>
      <c r="C338" s="122"/>
      <c r="D338" s="122"/>
      <c r="E338" s="122"/>
      <c r="F338" s="53"/>
      <c r="G338" s="53"/>
    </row>
    <row r="339" spans="1:7">
      <c r="A339" s="52">
        <v>20410</v>
      </c>
      <c r="B339" s="121" t="s">
        <v>239</v>
      </c>
      <c r="C339" s="122">
        <f>SUM(C340:C344)</f>
        <v>0</v>
      </c>
      <c r="D339" s="122">
        <f>SUM(D340:D344)</f>
        <v>0</v>
      </c>
      <c r="E339" s="122">
        <f>SUM(E340:E344)</f>
        <v>0</v>
      </c>
      <c r="F339" s="53"/>
      <c r="G339" s="53"/>
    </row>
    <row r="340" spans="1:7">
      <c r="A340" s="52">
        <v>2041001</v>
      </c>
      <c r="B340" s="121" t="s">
        <v>44</v>
      </c>
      <c r="C340" s="122"/>
      <c r="D340" s="122"/>
      <c r="E340" s="122"/>
      <c r="F340" s="53"/>
      <c r="G340" s="53"/>
    </row>
    <row r="341" spans="1:7">
      <c r="A341" s="52">
        <v>2041002</v>
      </c>
      <c r="B341" s="123" t="s">
        <v>45</v>
      </c>
      <c r="C341" s="122"/>
      <c r="D341" s="122"/>
      <c r="E341" s="122"/>
      <c r="F341" s="53"/>
      <c r="G341" s="53"/>
    </row>
    <row r="342" spans="1:7">
      <c r="A342" s="52">
        <v>2041006</v>
      </c>
      <c r="B342" s="121" t="s">
        <v>85</v>
      </c>
      <c r="C342" s="122"/>
      <c r="D342" s="122"/>
      <c r="E342" s="122"/>
      <c r="F342" s="53"/>
      <c r="G342" s="53"/>
    </row>
    <row r="343" spans="1:7">
      <c r="A343" s="52">
        <v>2041007</v>
      </c>
      <c r="B343" s="123" t="s">
        <v>240</v>
      </c>
      <c r="C343" s="122"/>
      <c r="D343" s="122"/>
      <c r="E343" s="122"/>
      <c r="F343" s="53"/>
      <c r="G343" s="53"/>
    </row>
    <row r="344" spans="1:7">
      <c r="A344" s="52">
        <v>2041099</v>
      </c>
      <c r="B344" s="121" t="s">
        <v>241</v>
      </c>
      <c r="C344" s="122"/>
      <c r="D344" s="122"/>
      <c r="E344" s="122"/>
      <c r="F344" s="53"/>
      <c r="G344" s="53"/>
    </row>
    <row r="345" spans="1:7">
      <c r="A345" s="52">
        <v>20499</v>
      </c>
      <c r="B345" s="121" t="s">
        <v>242</v>
      </c>
      <c r="C345" s="122">
        <f>C346+C347</f>
        <v>260</v>
      </c>
      <c r="D345" s="122">
        <f>D346+D347</f>
        <v>555</v>
      </c>
      <c r="E345" s="122">
        <f>E346+E347</f>
        <v>260</v>
      </c>
      <c r="F345" s="53"/>
      <c r="G345" s="53"/>
    </row>
    <row r="346" spans="1:7">
      <c r="A346" s="52">
        <v>2049902</v>
      </c>
      <c r="B346" s="121" t="s">
        <v>243</v>
      </c>
      <c r="C346" s="122"/>
      <c r="D346" s="122">
        <v>11</v>
      </c>
      <c r="E346" s="122"/>
      <c r="F346" s="53"/>
      <c r="G346" s="53"/>
    </row>
    <row r="347" spans="1:7">
      <c r="A347" s="52">
        <v>2049999</v>
      </c>
      <c r="B347" s="121" t="s">
        <v>244</v>
      </c>
      <c r="C347" s="122">
        <v>260</v>
      </c>
      <c r="D347" s="122">
        <v>544</v>
      </c>
      <c r="E347" s="122">
        <v>260</v>
      </c>
      <c r="F347" s="53"/>
      <c r="G347" s="53"/>
    </row>
    <row r="348" spans="1:7">
      <c r="A348" s="52">
        <v>205</v>
      </c>
      <c r="B348" s="119" t="s">
        <v>245</v>
      </c>
      <c r="C348" s="120">
        <f>C349+C354+C361+C367+C373+C377+C381+C385+C391+C398</f>
        <v>25000</v>
      </c>
      <c r="D348" s="120">
        <f>D349+D354+D361+D367+D373+D377+D381+D385+D391+D398</f>
        <v>26142</v>
      </c>
      <c r="E348" s="120">
        <f>E349+E354+E361+E367+E373+E377+E381+E385+E391+E398</f>
        <v>25200</v>
      </c>
      <c r="F348" s="53"/>
      <c r="G348" s="53"/>
    </row>
    <row r="349" spans="1:7">
      <c r="A349" s="52">
        <v>20501</v>
      </c>
      <c r="B349" s="123" t="s">
        <v>246</v>
      </c>
      <c r="C349" s="122">
        <f>SUM(C350:C353)</f>
        <v>1690</v>
      </c>
      <c r="D349" s="122">
        <f>SUM(D350:D353)</f>
        <v>2332</v>
      </c>
      <c r="E349" s="122">
        <f>SUM(E350:E353)</f>
        <v>1690</v>
      </c>
      <c r="F349" s="53"/>
      <c r="G349" s="53"/>
    </row>
    <row r="350" spans="1:7">
      <c r="A350" s="52">
        <v>2050101</v>
      </c>
      <c r="B350" s="121" t="s">
        <v>44</v>
      </c>
      <c r="C350" s="122">
        <v>1200</v>
      </c>
      <c r="D350" s="122">
        <v>1204</v>
      </c>
      <c r="E350" s="122">
        <v>1200</v>
      </c>
      <c r="F350" s="53"/>
      <c r="G350" s="53"/>
    </row>
    <row r="351" spans="1:7">
      <c r="A351" s="52">
        <v>2050102</v>
      </c>
      <c r="B351" s="121" t="s">
        <v>45</v>
      </c>
      <c r="C351" s="122">
        <v>450</v>
      </c>
      <c r="D351" s="122">
        <v>1100</v>
      </c>
      <c r="E351" s="122">
        <v>450</v>
      </c>
      <c r="F351" s="53"/>
      <c r="G351" s="53"/>
    </row>
    <row r="352" spans="1:7">
      <c r="A352" s="52">
        <v>2050103</v>
      </c>
      <c r="B352" s="121" t="s">
        <v>46</v>
      </c>
      <c r="C352" s="122"/>
      <c r="D352" s="122">
        <v>0</v>
      </c>
      <c r="E352" s="122"/>
      <c r="F352" s="53"/>
      <c r="G352" s="53"/>
    </row>
    <row r="353" spans="1:7">
      <c r="A353" s="52">
        <v>2050199</v>
      </c>
      <c r="B353" s="125" t="s">
        <v>247</v>
      </c>
      <c r="C353" s="122">
        <v>40</v>
      </c>
      <c r="D353" s="122">
        <v>28</v>
      </c>
      <c r="E353" s="122">
        <v>40</v>
      </c>
      <c r="F353" s="53"/>
      <c r="G353" s="53"/>
    </row>
    <row r="354" spans="1:7">
      <c r="A354" s="52">
        <v>20502</v>
      </c>
      <c r="B354" s="121" t="s">
        <v>248</v>
      </c>
      <c r="C354" s="122">
        <f>SUM(C355:C360)</f>
        <v>22750</v>
      </c>
      <c r="D354" s="122">
        <f>SUM(D355:D360)</f>
        <v>23610</v>
      </c>
      <c r="E354" s="122">
        <f>SUM(E355:E360)</f>
        <v>22950</v>
      </c>
      <c r="F354" s="53"/>
      <c r="G354" s="53"/>
    </row>
    <row r="355" spans="1:7">
      <c r="A355" s="52">
        <v>2050201</v>
      </c>
      <c r="B355" s="121" t="s">
        <v>249</v>
      </c>
      <c r="C355" s="122">
        <v>1100</v>
      </c>
      <c r="D355" s="122">
        <v>522</v>
      </c>
      <c r="E355" s="122">
        <v>1100</v>
      </c>
      <c r="F355" s="53"/>
      <c r="G355" s="53"/>
    </row>
    <row r="356" spans="1:7">
      <c r="A356" s="52">
        <v>2050202</v>
      </c>
      <c r="B356" s="121" t="s">
        <v>250</v>
      </c>
      <c r="C356" s="122">
        <v>11970</v>
      </c>
      <c r="D356" s="122">
        <v>10767</v>
      </c>
      <c r="E356" s="122">
        <f>11970+1000-800</f>
        <v>12170</v>
      </c>
      <c r="F356" s="53"/>
      <c r="G356" s="53"/>
    </row>
    <row r="357" spans="1:7">
      <c r="A357" s="52">
        <v>2050203</v>
      </c>
      <c r="B357" s="123" t="s">
        <v>251</v>
      </c>
      <c r="C357" s="122">
        <v>8000</v>
      </c>
      <c r="D357" s="122">
        <v>9680</v>
      </c>
      <c r="E357" s="122">
        <v>8000</v>
      </c>
      <c r="F357" s="53"/>
      <c r="G357" s="53"/>
    </row>
    <row r="358" spans="1:7">
      <c r="A358" s="52">
        <v>2050204</v>
      </c>
      <c r="B358" s="123" t="s">
        <v>252</v>
      </c>
      <c r="C358" s="122">
        <v>1380</v>
      </c>
      <c r="D358" s="122">
        <v>2249</v>
      </c>
      <c r="E358" s="122">
        <v>1380</v>
      </c>
      <c r="F358" s="53"/>
      <c r="G358" s="53"/>
    </row>
    <row r="359" spans="1:7">
      <c r="A359" s="52">
        <v>2050205</v>
      </c>
      <c r="B359" s="123" t="s">
        <v>253</v>
      </c>
      <c r="C359" s="122"/>
      <c r="D359" s="122">
        <v>0</v>
      </c>
      <c r="E359" s="122"/>
      <c r="F359" s="53"/>
      <c r="G359" s="53"/>
    </row>
    <row r="360" spans="1:7">
      <c r="A360" s="52">
        <v>2050299</v>
      </c>
      <c r="B360" s="121" t="s">
        <v>254</v>
      </c>
      <c r="C360" s="122">
        <v>300</v>
      </c>
      <c r="D360" s="122">
        <v>392</v>
      </c>
      <c r="E360" s="122">
        <v>300</v>
      </c>
      <c r="F360" s="53"/>
      <c r="G360" s="53"/>
    </row>
    <row r="361" spans="1:7">
      <c r="A361" s="52">
        <v>20503</v>
      </c>
      <c r="B361" s="121" t="s">
        <v>255</v>
      </c>
      <c r="C361" s="122">
        <f>SUM(C362:C366)</f>
        <v>0</v>
      </c>
      <c r="D361" s="122">
        <f>SUM(D362:D366)</f>
        <v>0</v>
      </c>
      <c r="E361" s="122">
        <f>SUM(E362:E366)</f>
        <v>0</v>
      </c>
      <c r="F361" s="53"/>
      <c r="G361" s="53"/>
    </row>
    <row r="362" spans="1:7">
      <c r="A362" s="52">
        <v>2050301</v>
      </c>
      <c r="B362" s="121" t="s">
        <v>256</v>
      </c>
      <c r="C362" s="122"/>
      <c r="D362" s="122"/>
      <c r="E362" s="122"/>
      <c r="F362" s="53"/>
      <c r="G362" s="53"/>
    </row>
    <row r="363" spans="1:7">
      <c r="A363" s="52">
        <v>2050302</v>
      </c>
      <c r="B363" s="121" t="s">
        <v>257</v>
      </c>
      <c r="C363" s="122"/>
      <c r="D363" s="122"/>
      <c r="E363" s="122"/>
      <c r="F363" s="53"/>
      <c r="G363" s="53"/>
    </row>
    <row r="364" spans="1:7">
      <c r="A364" s="52">
        <v>2050303</v>
      </c>
      <c r="B364" s="121" t="s">
        <v>258</v>
      </c>
      <c r="C364" s="122"/>
      <c r="D364" s="122"/>
      <c r="E364" s="122"/>
      <c r="F364" s="53"/>
      <c r="G364" s="53"/>
    </row>
    <row r="365" spans="1:7">
      <c r="A365" s="52">
        <v>2050305</v>
      </c>
      <c r="B365" s="123" t="s">
        <v>259</v>
      </c>
      <c r="C365" s="122"/>
      <c r="D365" s="122"/>
      <c r="E365" s="122"/>
      <c r="F365" s="53"/>
      <c r="G365" s="53"/>
    </row>
    <row r="366" spans="1:7">
      <c r="A366" s="52">
        <v>2050399</v>
      </c>
      <c r="B366" s="123" t="s">
        <v>260</v>
      </c>
      <c r="C366" s="122"/>
      <c r="D366" s="122"/>
      <c r="E366" s="122"/>
      <c r="F366" s="53"/>
      <c r="G366" s="53"/>
    </row>
    <row r="367" spans="1:7">
      <c r="A367" s="52">
        <v>20504</v>
      </c>
      <c r="B367" s="119" t="s">
        <v>261</v>
      </c>
      <c r="C367" s="122">
        <f>SUM(C368:C372)</f>
        <v>0</v>
      </c>
      <c r="D367" s="122">
        <f>SUM(D368:D372)</f>
        <v>0</v>
      </c>
      <c r="E367" s="122">
        <f>SUM(E368:E372)</f>
        <v>0</v>
      </c>
      <c r="F367" s="53"/>
      <c r="G367" s="53"/>
    </row>
    <row r="368" spans="1:7">
      <c r="A368" s="52">
        <v>2050401</v>
      </c>
      <c r="B368" s="121" t="s">
        <v>262</v>
      </c>
      <c r="C368" s="122"/>
      <c r="D368" s="122"/>
      <c r="E368" s="122"/>
      <c r="F368" s="53"/>
      <c r="G368" s="53"/>
    </row>
    <row r="369" spans="1:7">
      <c r="A369" s="52">
        <v>2050402</v>
      </c>
      <c r="B369" s="121" t="s">
        <v>263</v>
      </c>
      <c r="C369" s="122"/>
      <c r="D369" s="122"/>
      <c r="E369" s="122"/>
      <c r="F369" s="53"/>
      <c r="G369" s="53"/>
    </row>
    <row r="370" spans="1:7">
      <c r="A370" s="52">
        <v>2050403</v>
      </c>
      <c r="B370" s="121" t="s">
        <v>264</v>
      </c>
      <c r="C370" s="122"/>
      <c r="D370" s="122"/>
      <c r="E370" s="122"/>
      <c r="F370" s="53"/>
      <c r="G370" s="53"/>
    </row>
    <row r="371" spans="1:7">
      <c r="A371" s="52">
        <v>2050404</v>
      </c>
      <c r="B371" s="123" t="s">
        <v>265</v>
      </c>
      <c r="C371" s="122"/>
      <c r="D371" s="122"/>
      <c r="E371" s="122"/>
      <c r="F371" s="53"/>
      <c r="G371" s="53"/>
    </row>
    <row r="372" spans="1:7">
      <c r="A372" s="52">
        <v>2050499</v>
      </c>
      <c r="B372" s="123" t="s">
        <v>266</v>
      </c>
      <c r="C372" s="122"/>
      <c r="D372" s="122"/>
      <c r="E372" s="122"/>
      <c r="F372" s="53"/>
      <c r="G372" s="53"/>
    </row>
    <row r="373" spans="1:7">
      <c r="A373" s="52">
        <v>20505</v>
      </c>
      <c r="B373" s="123" t="s">
        <v>267</v>
      </c>
      <c r="C373" s="122">
        <f>SUM(C374:C376)</f>
        <v>0</v>
      </c>
      <c r="D373" s="122">
        <f>SUM(D374:D376)</f>
        <v>0</v>
      </c>
      <c r="E373" s="122">
        <f>SUM(E374:E376)</f>
        <v>0</v>
      </c>
      <c r="F373" s="53"/>
      <c r="G373" s="53"/>
    </row>
    <row r="374" spans="1:7">
      <c r="A374" s="52">
        <v>2050501</v>
      </c>
      <c r="B374" s="121" t="s">
        <v>268</v>
      </c>
      <c r="C374" s="122"/>
      <c r="D374" s="122"/>
      <c r="E374" s="122"/>
      <c r="F374" s="53"/>
      <c r="G374" s="53"/>
    </row>
    <row r="375" spans="1:7">
      <c r="A375" s="52">
        <v>2050502</v>
      </c>
      <c r="B375" s="121" t="s">
        <v>269</v>
      </c>
      <c r="C375" s="122"/>
      <c r="D375" s="122"/>
      <c r="E375" s="122"/>
      <c r="F375" s="53"/>
      <c r="G375" s="53"/>
    </row>
    <row r="376" spans="1:7">
      <c r="A376" s="52">
        <v>2050599</v>
      </c>
      <c r="B376" s="121" t="s">
        <v>270</v>
      </c>
      <c r="C376" s="122"/>
      <c r="D376" s="122"/>
      <c r="E376" s="122"/>
      <c r="F376" s="53"/>
      <c r="G376" s="53"/>
    </row>
    <row r="377" spans="1:7">
      <c r="A377" s="52">
        <v>20506</v>
      </c>
      <c r="B377" s="123" t="s">
        <v>271</v>
      </c>
      <c r="C377" s="122">
        <f>SUM(C378:C380)</f>
        <v>0</v>
      </c>
      <c r="D377" s="122">
        <f>SUM(D378:D380)</f>
        <v>0</v>
      </c>
      <c r="E377" s="122">
        <f>SUM(E378:E380)</f>
        <v>0</v>
      </c>
      <c r="F377" s="53"/>
      <c r="G377" s="53"/>
    </row>
    <row r="378" spans="1:7">
      <c r="A378" s="52">
        <v>2050601</v>
      </c>
      <c r="B378" s="123" t="s">
        <v>272</v>
      </c>
      <c r="C378" s="122"/>
      <c r="D378" s="122"/>
      <c r="E378" s="122"/>
      <c r="F378" s="53"/>
      <c r="G378" s="53"/>
    </row>
    <row r="379" spans="1:7">
      <c r="A379" s="52">
        <v>2050602</v>
      </c>
      <c r="B379" s="123" t="s">
        <v>273</v>
      </c>
      <c r="C379" s="122"/>
      <c r="D379" s="122"/>
      <c r="E379" s="122"/>
      <c r="F379" s="53"/>
      <c r="G379" s="53"/>
    </row>
    <row r="380" spans="1:7">
      <c r="A380" s="52">
        <v>2050699</v>
      </c>
      <c r="B380" s="119" t="s">
        <v>274</v>
      </c>
      <c r="C380" s="122"/>
      <c r="D380" s="122"/>
      <c r="E380" s="122"/>
      <c r="F380" s="53"/>
      <c r="G380" s="53"/>
    </row>
    <row r="381" spans="1:7">
      <c r="A381" s="52">
        <v>20507</v>
      </c>
      <c r="B381" s="121" t="s">
        <v>275</v>
      </c>
      <c r="C381" s="122">
        <f>SUM(C382:C384)</f>
        <v>0</v>
      </c>
      <c r="D381" s="122">
        <f>SUM(D382:D384)</f>
        <v>0</v>
      </c>
      <c r="E381" s="122">
        <f>SUM(E382:E384)</f>
        <v>0</v>
      </c>
      <c r="F381" s="53"/>
      <c r="G381" s="53"/>
    </row>
    <row r="382" spans="1:7">
      <c r="A382" s="52">
        <v>2050701</v>
      </c>
      <c r="B382" s="121" t="s">
        <v>276</v>
      </c>
      <c r="C382" s="122"/>
      <c r="D382" s="122"/>
      <c r="E382" s="122"/>
      <c r="F382" s="53"/>
      <c r="G382" s="53"/>
    </row>
    <row r="383" spans="1:7">
      <c r="A383" s="52">
        <v>2050702</v>
      </c>
      <c r="B383" s="121" t="s">
        <v>277</v>
      </c>
      <c r="C383" s="122"/>
      <c r="D383" s="122"/>
      <c r="E383" s="122"/>
      <c r="F383" s="53"/>
      <c r="G383" s="53"/>
    </row>
    <row r="384" spans="1:7">
      <c r="A384" s="52">
        <v>2050799</v>
      </c>
      <c r="B384" s="123" t="s">
        <v>278</v>
      </c>
      <c r="C384" s="122"/>
      <c r="D384" s="122"/>
      <c r="E384" s="122"/>
      <c r="F384" s="53"/>
      <c r="G384" s="53"/>
    </row>
    <row r="385" spans="1:7">
      <c r="A385" s="52">
        <v>20508</v>
      </c>
      <c r="B385" s="123" t="s">
        <v>279</v>
      </c>
      <c r="C385" s="122">
        <f>SUM(C386:C390)</f>
        <v>60</v>
      </c>
      <c r="D385" s="122">
        <f>SUM(D386:D390)</f>
        <v>0</v>
      </c>
      <c r="E385" s="122">
        <f>SUM(E386:E390)</f>
        <v>60</v>
      </c>
      <c r="F385" s="53"/>
      <c r="G385" s="53"/>
    </row>
    <row r="386" spans="1:7">
      <c r="A386" s="52">
        <v>2050801</v>
      </c>
      <c r="B386" s="123" t="s">
        <v>280</v>
      </c>
      <c r="C386" s="122">
        <v>60</v>
      </c>
      <c r="D386" s="122"/>
      <c r="E386" s="122">
        <v>60</v>
      </c>
      <c r="F386" s="53"/>
      <c r="G386" s="53"/>
    </row>
    <row r="387" spans="1:7">
      <c r="A387" s="52">
        <v>2050802</v>
      </c>
      <c r="B387" s="121" t="s">
        <v>281</v>
      </c>
      <c r="C387" s="122"/>
      <c r="D387" s="122"/>
      <c r="E387" s="122"/>
      <c r="F387" s="53"/>
      <c r="G387" s="53"/>
    </row>
    <row r="388" spans="1:7">
      <c r="A388" s="52">
        <v>2050803</v>
      </c>
      <c r="B388" s="121" t="s">
        <v>282</v>
      </c>
      <c r="C388" s="122"/>
      <c r="D388" s="122"/>
      <c r="E388" s="122"/>
      <c r="F388" s="53"/>
      <c r="G388" s="53"/>
    </row>
    <row r="389" spans="1:7">
      <c r="A389" s="52">
        <v>2050804</v>
      </c>
      <c r="B389" s="121" t="s">
        <v>283</v>
      </c>
      <c r="C389" s="122"/>
      <c r="D389" s="122"/>
      <c r="E389" s="122"/>
      <c r="F389" s="53"/>
      <c r="G389" s="53"/>
    </row>
    <row r="390" spans="1:7">
      <c r="A390" s="52">
        <v>2050899</v>
      </c>
      <c r="B390" s="121" t="s">
        <v>284</v>
      </c>
      <c r="C390" s="122"/>
      <c r="D390" s="122"/>
      <c r="E390" s="122"/>
      <c r="F390" s="53"/>
      <c r="G390" s="53"/>
    </row>
    <row r="391" spans="1:7">
      <c r="A391" s="52">
        <v>20509</v>
      </c>
      <c r="B391" s="121" t="s">
        <v>285</v>
      </c>
      <c r="C391" s="122">
        <f>SUM(C392:C397)</f>
        <v>500</v>
      </c>
      <c r="D391" s="122">
        <f>SUM(D392:D397)</f>
        <v>200</v>
      </c>
      <c r="E391" s="122">
        <f>SUM(E392:E397)</f>
        <v>500</v>
      </c>
      <c r="F391" s="53"/>
      <c r="G391" s="53"/>
    </row>
    <row r="392" spans="1:7">
      <c r="A392" s="52">
        <v>2050901</v>
      </c>
      <c r="B392" s="123" t="s">
        <v>286</v>
      </c>
      <c r="C392" s="122">
        <v>300</v>
      </c>
      <c r="D392" s="122"/>
      <c r="E392" s="122">
        <v>300</v>
      </c>
      <c r="F392" s="53"/>
      <c r="G392" s="53"/>
    </row>
    <row r="393" spans="1:7">
      <c r="A393" s="52">
        <v>2050902</v>
      </c>
      <c r="B393" s="123" t="s">
        <v>287</v>
      </c>
      <c r="C393" s="122">
        <v>200</v>
      </c>
      <c r="D393" s="122"/>
      <c r="E393" s="122">
        <v>200</v>
      </c>
      <c r="F393" s="53"/>
      <c r="G393" s="53"/>
    </row>
    <row r="394" spans="1:7">
      <c r="A394" s="52">
        <v>2050903</v>
      </c>
      <c r="B394" s="123" t="s">
        <v>288</v>
      </c>
      <c r="C394" s="122"/>
      <c r="D394" s="122"/>
      <c r="E394" s="122"/>
      <c r="F394" s="53"/>
      <c r="G394" s="53"/>
    </row>
    <row r="395" spans="1:7">
      <c r="A395" s="52">
        <v>2050904</v>
      </c>
      <c r="B395" s="119" t="s">
        <v>289</v>
      </c>
      <c r="C395" s="122"/>
      <c r="D395" s="122"/>
      <c r="E395" s="122"/>
      <c r="F395" s="53"/>
      <c r="G395" s="53"/>
    </row>
    <row r="396" spans="1:7">
      <c r="A396" s="52">
        <v>2050905</v>
      </c>
      <c r="B396" s="121" t="s">
        <v>290</v>
      </c>
      <c r="C396" s="122"/>
      <c r="D396" s="122"/>
      <c r="E396" s="122"/>
      <c r="F396" s="53"/>
      <c r="G396" s="53"/>
    </row>
    <row r="397" spans="1:7">
      <c r="A397" s="52">
        <v>2050999</v>
      </c>
      <c r="B397" s="121" t="s">
        <v>291</v>
      </c>
      <c r="C397" s="122"/>
      <c r="D397" s="122">
        <v>200</v>
      </c>
      <c r="E397" s="122"/>
      <c r="F397" s="53"/>
      <c r="G397" s="53"/>
    </row>
    <row r="398" ht="17.25" spans="1:7">
      <c r="A398" s="130">
        <v>20599</v>
      </c>
      <c r="B398" s="132" t="s">
        <v>292</v>
      </c>
      <c r="C398" s="120">
        <f>SUM(C399)</f>
        <v>0</v>
      </c>
      <c r="D398" s="120">
        <f>SUM(D399)</f>
        <v>0</v>
      </c>
      <c r="E398" s="120">
        <f>SUM(E399)</f>
        <v>0</v>
      </c>
      <c r="F398" s="53"/>
      <c r="G398" s="53"/>
    </row>
    <row r="399" spans="1:7">
      <c r="A399" s="52">
        <v>2059999</v>
      </c>
      <c r="B399" s="121" t="s">
        <v>293</v>
      </c>
      <c r="C399" s="53"/>
      <c r="D399" s="53"/>
      <c r="E399" s="53"/>
      <c r="F399" s="53"/>
      <c r="G399" s="53"/>
    </row>
    <row r="400" spans="1:7">
      <c r="A400" s="52">
        <v>206</v>
      </c>
      <c r="B400" s="119" t="s">
        <v>294</v>
      </c>
      <c r="C400" s="120">
        <f>SUM(C401,C406,C415,C421,C426,C431,C436,C443,C447,C451)</f>
        <v>2100</v>
      </c>
      <c r="D400" s="122">
        <f>SUM(D401,D406,D415,D421,D426,D431,D436,D443,D447,D451)</f>
        <v>2435</v>
      </c>
      <c r="E400" s="120">
        <f>SUM(E401,E406,E415,E421,E426,E431,E436,E443,E447,E451)</f>
        <v>2200</v>
      </c>
      <c r="F400" s="53"/>
      <c r="G400" s="53"/>
    </row>
    <row r="401" spans="1:7">
      <c r="A401" s="52">
        <v>20601</v>
      </c>
      <c r="B401" s="123" t="s">
        <v>295</v>
      </c>
      <c r="C401" s="122">
        <f>SUM(C402:C405)</f>
        <v>100</v>
      </c>
      <c r="D401" s="122">
        <f>SUM(D402:D405)</f>
        <v>960</v>
      </c>
      <c r="E401" s="122">
        <f>SUM(E402:E405)</f>
        <v>100</v>
      </c>
      <c r="F401" s="53"/>
      <c r="G401" s="53"/>
    </row>
    <row r="402" spans="1:7">
      <c r="A402" s="52">
        <v>2060101</v>
      </c>
      <c r="B402" s="121" t="s">
        <v>44</v>
      </c>
      <c r="C402" s="122"/>
      <c r="D402" s="122"/>
      <c r="E402" s="122"/>
      <c r="F402" s="53"/>
      <c r="G402" s="53"/>
    </row>
    <row r="403" spans="1:7">
      <c r="A403" s="52">
        <v>2060102</v>
      </c>
      <c r="B403" s="121" t="s">
        <v>45</v>
      </c>
      <c r="C403" s="122"/>
      <c r="D403" s="122"/>
      <c r="E403" s="122"/>
      <c r="F403" s="53"/>
      <c r="G403" s="53"/>
    </row>
    <row r="404" spans="1:7">
      <c r="A404" s="52">
        <v>2060103</v>
      </c>
      <c r="B404" s="121" t="s">
        <v>46</v>
      </c>
      <c r="C404" s="122"/>
      <c r="D404" s="122"/>
      <c r="E404" s="122"/>
      <c r="F404" s="53"/>
      <c r="G404" s="53"/>
    </row>
    <row r="405" spans="1:7">
      <c r="A405" s="52">
        <v>2060199</v>
      </c>
      <c r="B405" s="123" t="s">
        <v>296</v>
      </c>
      <c r="C405" s="122">
        <v>100</v>
      </c>
      <c r="D405" s="122">
        <v>960</v>
      </c>
      <c r="E405" s="122">
        <v>100</v>
      </c>
      <c r="F405" s="53"/>
      <c r="G405" s="53"/>
    </row>
    <row r="406" spans="1:7">
      <c r="A406" s="52">
        <v>20602</v>
      </c>
      <c r="B406" s="121" t="s">
        <v>297</v>
      </c>
      <c r="C406" s="122">
        <f>SUM(C407:C414)</f>
        <v>0</v>
      </c>
      <c r="D406" s="122">
        <f>SUM(D407:D414)</f>
        <v>0</v>
      </c>
      <c r="E406" s="122">
        <f>SUM(E407:E414)</f>
        <v>0</v>
      </c>
      <c r="F406" s="53"/>
      <c r="G406" s="53"/>
    </row>
    <row r="407" spans="1:7">
      <c r="A407" s="52">
        <v>2060201</v>
      </c>
      <c r="B407" s="121" t="s">
        <v>298</v>
      </c>
      <c r="C407" s="122"/>
      <c r="D407" s="122"/>
      <c r="E407" s="122"/>
      <c r="F407" s="53"/>
      <c r="G407" s="53"/>
    </row>
    <row r="408" spans="1:7">
      <c r="A408" s="52">
        <v>2060203</v>
      </c>
      <c r="B408" s="119" t="s">
        <v>299</v>
      </c>
      <c r="C408" s="122"/>
      <c r="D408" s="122"/>
      <c r="E408" s="122"/>
      <c r="F408" s="53"/>
      <c r="G408" s="53"/>
    </row>
    <row r="409" spans="1:7">
      <c r="A409" s="52">
        <v>2060204</v>
      </c>
      <c r="B409" s="121" t="s">
        <v>300</v>
      </c>
      <c r="C409" s="122"/>
      <c r="D409" s="122"/>
      <c r="E409" s="122"/>
      <c r="F409" s="53"/>
      <c r="G409" s="53"/>
    </row>
    <row r="410" spans="1:7">
      <c r="A410" s="52">
        <v>2060205</v>
      </c>
      <c r="B410" s="121" t="s">
        <v>301</v>
      </c>
      <c r="C410" s="122"/>
      <c r="D410" s="122"/>
      <c r="E410" s="122"/>
      <c r="F410" s="53"/>
      <c r="G410" s="53"/>
    </row>
    <row r="411" spans="1:7">
      <c r="A411" s="52">
        <v>2060206</v>
      </c>
      <c r="B411" s="121" t="s">
        <v>302</v>
      </c>
      <c r="C411" s="122"/>
      <c r="D411" s="122"/>
      <c r="E411" s="122"/>
      <c r="F411" s="53"/>
      <c r="G411" s="53"/>
    </row>
    <row r="412" spans="1:7">
      <c r="A412" s="52">
        <v>2060207</v>
      </c>
      <c r="B412" s="123" t="s">
        <v>303</v>
      </c>
      <c r="C412" s="122"/>
      <c r="D412" s="122"/>
      <c r="E412" s="122"/>
      <c r="F412" s="53"/>
      <c r="G412" s="53"/>
    </row>
    <row r="413" spans="1:7">
      <c r="A413" s="52">
        <v>2060208</v>
      </c>
      <c r="B413" s="123" t="s">
        <v>304</v>
      </c>
      <c r="C413" s="122"/>
      <c r="D413" s="122"/>
      <c r="E413" s="122"/>
      <c r="F413" s="53"/>
      <c r="G413" s="53"/>
    </row>
    <row r="414" spans="1:7">
      <c r="A414" s="52">
        <v>2060299</v>
      </c>
      <c r="B414" s="123" t="s">
        <v>305</v>
      </c>
      <c r="C414" s="122"/>
      <c r="D414" s="122"/>
      <c r="E414" s="122"/>
      <c r="F414" s="53"/>
      <c r="G414" s="53"/>
    </row>
    <row r="415" spans="1:7">
      <c r="A415" s="52">
        <v>20603</v>
      </c>
      <c r="B415" s="123" t="s">
        <v>306</v>
      </c>
      <c r="C415" s="122">
        <f>SUM(C416:C420)</f>
        <v>0</v>
      </c>
      <c r="D415" s="122">
        <f>SUM(D416:D420)</f>
        <v>0</v>
      </c>
      <c r="E415" s="122">
        <f>SUM(E416:E420)</f>
        <v>0</v>
      </c>
      <c r="F415" s="53"/>
      <c r="G415" s="53"/>
    </row>
    <row r="416" spans="1:7">
      <c r="A416" s="52">
        <v>2060301</v>
      </c>
      <c r="B416" s="121" t="s">
        <v>298</v>
      </c>
      <c r="C416" s="122"/>
      <c r="D416" s="122"/>
      <c r="E416" s="122"/>
      <c r="F416" s="53"/>
      <c r="G416" s="53"/>
    </row>
    <row r="417" spans="1:7">
      <c r="A417" s="52">
        <v>2060302</v>
      </c>
      <c r="B417" s="121" t="s">
        <v>307</v>
      </c>
      <c r="C417" s="122"/>
      <c r="D417" s="122"/>
      <c r="E417" s="122"/>
      <c r="F417" s="53"/>
      <c r="G417" s="53"/>
    </row>
    <row r="418" spans="1:7">
      <c r="A418" s="52">
        <v>2060303</v>
      </c>
      <c r="B418" s="121" t="s">
        <v>308</v>
      </c>
      <c r="C418" s="122"/>
      <c r="D418" s="122"/>
      <c r="E418" s="122"/>
      <c r="F418" s="53"/>
      <c r="G418" s="53"/>
    </row>
    <row r="419" spans="1:7">
      <c r="A419" s="52">
        <v>2060304</v>
      </c>
      <c r="B419" s="123" t="s">
        <v>309</v>
      </c>
      <c r="C419" s="122"/>
      <c r="D419" s="122"/>
      <c r="E419" s="122"/>
      <c r="F419" s="53"/>
      <c r="G419" s="53"/>
    </row>
    <row r="420" spans="1:7">
      <c r="A420" s="52">
        <v>2060399</v>
      </c>
      <c r="B420" s="123" t="s">
        <v>310</v>
      </c>
      <c r="C420" s="122"/>
      <c r="D420" s="122"/>
      <c r="E420" s="122"/>
      <c r="F420" s="53"/>
      <c r="G420" s="53"/>
    </row>
    <row r="421" spans="1:7">
      <c r="A421" s="52">
        <v>20604</v>
      </c>
      <c r="B421" s="123" t="s">
        <v>311</v>
      </c>
      <c r="C421" s="122">
        <f>SUM(C422:C425)</f>
        <v>1210</v>
      </c>
      <c r="D421" s="122">
        <f>SUM(D422:D425)</f>
        <v>1000</v>
      </c>
      <c r="E421" s="122">
        <f>SUM(E422:E425)</f>
        <v>1310</v>
      </c>
      <c r="F421" s="53"/>
      <c r="G421" s="53"/>
    </row>
    <row r="422" spans="1:7">
      <c r="A422" s="52">
        <v>2060401</v>
      </c>
      <c r="B422" s="119" t="s">
        <v>298</v>
      </c>
      <c r="C422" s="122"/>
      <c r="D422" s="122"/>
      <c r="E422" s="122"/>
      <c r="F422" s="53"/>
      <c r="G422" s="53"/>
    </row>
    <row r="423" spans="1:7">
      <c r="A423" s="52">
        <v>2060404</v>
      </c>
      <c r="B423" s="121" t="s">
        <v>312</v>
      </c>
      <c r="C423" s="122"/>
      <c r="D423" s="122"/>
      <c r="E423" s="122"/>
      <c r="F423" s="53"/>
      <c r="G423" s="53"/>
    </row>
    <row r="424" spans="1:7">
      <c r="A424" s="52">
        <v>2060405</v>
      </c>
      <c r="B424" s="121" t="s">
        <v>313</v>
      </c>
      <c r="C424" s="122"/>
      <c r="D424" s="122"/>
      <c r="E424" s="122"/>
      <c r="F424" s="53"/>
      <c r="G424" s="53"/>
    </row>
    <row r="425" spans="1:7">
      <c r="A425" s="52">
        <v>2060499</v>
      </c>
      <c r="B425" s="123" t="s">
        <v>314</v>
      </c>
      <c r="C425" s="122">
        <v>1210</v>
      </c>
      <c r="D425" s="122">
        <v>1000</v>
      </c>
      <c r="E425" s="122">
        <f>1210+200-100</f>
        <v>1310</v>
      </c>
      <c r="F425" s="53"/>
      <c r="G425" s="53"/>
    </row>
    <row r="426" spans="1:7">
      <c r="A426" s="52">
        <v>20605</v>
      </c>
      <c r="B426" s="123" t="s">
        <v>315</v>
      </c>
      <c r="C426" s="122">
        <f>SUM(C427:C430)</f>
        <v>790</v>
      </c>
      <c r="D426" s="122">
        <f>SUM(D427:D430)</f>
        <v>450</v>
      </c>
      <c r="E426" s="122">
        <f>SUM(E427:E430)</f>
        <v>790</v>
      </c>
      <c r="F426" s="53"/>
      <c r="G426" s="53"/>
    </row>
    <row r="427" spans="1:7">
      <c r="A427" s="52">
        <v>2060501</v>
      </c>
      <c r="B427" s="123" t="s">
        <v>298</v>
      </c>
      <c r="C427" s="122"/>
      <c r="D427" s="122"/>
      <c r="E427" s="122"/>
      <c r="F427" s="53"/>
      <c r="G427" s="53"/>
    </row>
    <row r="428" spans="1:7">
      <c r="A428" s="52">
        <v>2060502</v>
      </c>
      <c r="B428" s="121" t="s">
        <v>316</v>
      </c>
      <c r="C428" s="122"/>
      <c r="D428" s="122"/>
      <c r="E428" s="122"/>
      <c r="F428" s="53"/>
      <c r="G428" s="53"/>
    </row>
    <row r="429" spans="1:7">
      <c r="A429" s="52">
        <v>2060503</v>
      </c>
      <c r="B429" s="121" t="s">
        <v>317</v>
      </c>
      <c r="C429" s="122"/>
      <c r="D429" s="122"/>
      <c r="E429" s="122"/>
      <c r="F429" s="53"/>
      <c r="G429" s="53"/>
    </row>
    <row r="430" spans="1:7">
      <c r="A430" s="52">
        <v>2060599</v>
      </c>
      <c r="B430" s="121" t="s">
        <v>318</v>
      </c>
      <c r="C430" s="122">
        <v>790</v>
      </c>
      <c r="D430" s="122">
        <v>450</v>
      </c>
      <c r="E430" s="122">
        <v>790</v>
      </c>
      <c r="F430" s="53"/>
      <c r="G430" s="53"/>
    </row>
    <row r="431" spans="1:7">
      <c r="A431" s="52">
        <v>20606</v>
      </c>
      <c r="B431" s="123" t="s">
        <v>319</v>
      </c>
      <c r="C431" s="122">
        <f>SUM(C432:C435)</f>
        <v>0</v>
      </c>
      <c r="D431" s="122">
        <f>SUM(D432:D435)</f>
        <v>0</v>
      </c>
      <c r="E431" s="122">
        <f>SUM(E432:E435)</f>
        <v>0</v>
      </c>
      <c r="F431" s="53"/>
      <c r="G431" s="53"/>
    </row>
    <row r="432" spans="1:7">
      <c r="A432" s="52">
        <v>2060601</v>
      </c>
      <c r="B432" s="123" t="s">
        <v>320</v>
      </c>
      <c r="C432" s="122"/>
      <c r="D432" s="122"/>
      <c r="E432" s="122"/>
      <c r="F432" s="53"/>
      <c r="G432" s="53"/>
    </row>
    <row r="433" spans="1:7">
      <c r="A433" s="52">
        <v>2060602</v>
      </c>
      <c r="B433" s="123" t="s">
        <v>321</v>
      </c>
      <c r="C433" s="122"/>
      <c r="D433" s="122"/>
      <c r="E433" s="122"/>
      <c r="F433" s="53"/>
      <c r="G433" s="53"/>
    </row>
    <row r="434" spans="1:7">
      <c r="A434" s="52">
        <v>2060603</v>
      </c>
      <c r="B434" s="123" t="s">
        <v>322</v>
      </c>
      <c r="C434" s="122"/>
      <c r="D434" s="122"/>
      <c r="E434" s="122"/>
      <c r="F434" s="53"/>
      <c r="G434" s="53"/>
    </row>
    <row r="435" spans="1:7">
      <c r="A435" s="52">
        <v>2060699</v>
      </c>
      <c r="B435" s="123" t="s">
        <v>323</v>
      </c>
      <c r="C435" s="122"/>
      <c r="D435" s="122"/>
      <c r="E435" s="122"/>
      <c r="F435" s="53"/>
      <c r="G435" s="53"/>
    </row>
    <row r="436" spans="1:7">
      <c r="A436" s="52">
        <v>20607</v>
      </c>
      <c r="B436" s="121" t="s">
        <v>324</v>
      </c>
      <c r="C436" s="122">
        <f>SUM(C437:C442)</f>
        <v>0</v>
      </c>
      <c r="D436" s="122">
        <f>SUM(D437:D442)</f>
        <v>25</v>
      </c>
      <c r="E436" s="122">
        <f>SUM(E437:E442)</f>
        <v>0</v>
      </c>
      <c r="F436" s="53"/>
      <c r="G436" s="53"/>
    </row>
    <row r="437" spans="1:7">
      <c r="A437" s="52">
        <v>2060701</v>
      </c>
      <c r="B437" s="121" t="s">
        <v>298</v>
      </c>
      <c r="C437" s="122"/>
      <c r="D437" s="122"/>
      <c r="E437" s="122"/>
      <c r="F437" s="53"/>
      <c r="G437" s="53"/>
    </row>
    <row r="438" spans="1:7">
      <c r="A438" s="52">
        <v>2060702</v>
      </c>
      <c r="B438" s="123" t="s">
        <v>325</v>
      </c>
      <c r="C438" s="122"/>
      <c r="D438" s="122"/>
      <c r="E438" s="122"/>
      <c r="F438" s="53"/>
      <c r="G438" s="53"/>
    </row>
    <row r="439" spans="1:7">
      <c r="A439" s="52">
        <v>2060703</v>
      </c>
      <c r="B439" s="123" t="s">
        <v>326</v>
      </c>
      <c r="C439" s="122"/>
      <c r="D439" s="122"/>
      <c r="E439" s="122"/>
      <c r="F439" s="53"/>
      <c r="G439" s="53"/>
    </row>
    <row r="440" spans="1:7">
      <c r="A440" s="52">
        <v>2060704</v>
      </c>
      <c r="B440" s="123" t="s">
        <v>327</v>
      </c>
      <c r="C440" s="122"/>
      <c r="D440" s="122"/>
      <c r="E440" s="122"/>
      <c r="F440" s="53"/>
      <c r="G440" s="53"/>
    </row>
    <row r="441" spans="1:7">
      <c r="A441" s="52">
        <v>2060705</v>
      </c>
      <c r="B441" s="121" t="s">
        <v>328</v>
      </c>
      <c r="C441" s="122"/>
      <c r="D441" s="122"/>
      <c r="E441" s="122"/>
      <c r="F441" s="53"/>
      <c r="G441" s="53"/>
    </row>
    <row r="442" spans="1:7">
      <c r="A442" s="52">
        <v>2060799</v>
      </c>
      <c r="B442" s="121" t="s">
        <v>329</v>
      </c>
      <c r="C442" s="122"/>
      <c r="D442" s="122">
        <v>25</v>
      </c>
      <c r="E442" s="122"/>
      <c r="F442" s="53"/>
      <c r="G442" s="53"/>
    </row>
    <row r="443" spans="1:7">
      <c r="A443" s="52">
        <v>20608</v>
      </c>
      <c r="B443" s="121" t="s">
        <v>330</v>
      </c>
      <c r="C443" s="122">
        <f>SUM(C444:C446)</f>
        <v>0</v>
      </c>
      <c r="D443" s="122">
        <f>SUM(D444:D446)</f>
        <v>0</v>
      </c>
      <c r="E443" s="122">
        <f>SUM(E444:E446)</f>
        <v>0</v>
      </c>
      <c r="F443" s="53"/>
      <c r="G443" s="53"/>
    </row>
    <row r="444" spans="1:7">
      <c r="A444" s="52">
        <v>2060801</v>
      </c>
      <c r="B444" s="123" t="s">
        <v>331</v>
      </c>
      <c r="C444" s="122"/>
      <c r="D444" s="122"/>
      <c r="E444" s="122"/>
      <c r="F444" s="53"/>
      <c r="G444" s="53"/>
    </row>
    <row r="445" spans="1:7">
      <c r="A445" s="52">
        <v>2060802</v>
      </c>
      <c r="B445" s="123" t="s">
        <v>332</v>
      </c>
      <c r="C445" s="122"/>
      <c r="D445" s="122"/>
      <c r="E445" s="122"/>
      <c r="F445" s="53"/>
      <c r="G445" s="53"/>
    </row>
    <row r="446" spans="1:7">
      <c r="A446" s="52">
        <v>2060899</v>
      </c>
      <c r="B446" s="123" t="s">
        <v>333</v>
      </c>
      <c r="C446" s="122"/>
      <c r="D446" s="122"/>
      <c r="E446" s="122"/>
      <c r="F446" s="53"/>
      <c r="G446" s="53"/>
    </row>
    <row r="447" spans="1:7">
      <c r="A447" s="52">
        <v>20609</v>
      </c>
      <c r="B447" s="119" t="s">
        <v>334</v>
      </c>
      <c r="C447" s="122">
        <f>C448+C449+C450</f>
        <v>0</v>
      </c>
      <c r="D447" s="122">
        <f>D448+D449+D450</f>
        <v>0</v>
      </c>
      <c r="E447" s="122">
        <f>E448+E449+E450</f>
        <v>0</v>
      </c>
      <c r="F447" s="53"/>
      <c r="G447" s="53"/>
    </row>
    <row r="448" spans="1:7">
      <c r="A448" s="52">
        <v>2060901</v>
      </c>
      <c r="B448" s="123" t="s">
        <v>335</v>
      </c>
      <c r="C448" s="122"/>
      <c r="D448" s="122"/>
      <c r="E448" s="122"/>
      <c r="F448" s="53"/>
      <c r="G448" s="53"/>
    </row>
    <row r="449" spans="1:7">
      <c r="A449" s="52">
        <v>2060902</v>
      </c>
      <c r="B449" s="123" t="s">
        <v>336</v>
      </c>
      <c r="C449" s="122"/>
      <c r="D449" s="122"/>
      <c r="E449" s="122"/>
      <c r="F449" s="53"/>
      <c r="G449" s="53"/>
    </row>
    <row r="450" spans="1:7">
      <c r="A450" s="52">
        <v>2060999</v>
      </c>
      <c r="B450" s="123" t="s">
        <v>337</v>
      </c>
      <c r="C450" s="122"/>
      <c r="D450" s="122"/>
      <c r="E450" s="122"/>
      <c r="F450" s="53"/>
      <c r="G450" s="53"/>
    </row>
    <row r="451" spans="1:7">
      <c r="A451" s="52">
        <v>20699</v>
      </c>
      <c r="B451" s="121" t="s">
        <v>338</v>
      </c>
      <c r="C451" s="122">
        <f>SUM(C452:C455)</f>
        <v>0</v>
      </c>
      <c r="D451" s="122">
        <f>SUM(D452:D455)</f>
        <v>0</v>
      </c>
      <c r="E451" s="122">
        <f>SUM(E452:E455)</f>
        <v>0</v>
      </c>
      <c r="F451" s="53"/>
      <c r="G451" s="53"/>
    </row>
    <row r="452" spans="1:7">
      <c r="A452" s="52">
        <v>2069901</v>
      </c>
      <c r="B452" s="121" t="s">
        <v>339</v>
      </c>
      <c r="C452" s="122"/>
      <c r="D452" s="122"/>
      <c r="E452" s="122"/>
      <c r="F452" s="53"/>
      <c r="G452" s="53"/>
    </row>
    <row r="453" spans="1:7">
      <c r="A453" s="52">
        <v>2069902</v>
      </c>
      <c r="B453" s="123" t="s">
        <v>340</v>
      </c>
      <c r="C453" s="122"/>
      <c r="D453" s="122"/>
      <c r="E453" s="122"/>
      <c r="F453" s="53"/>
      <c r="G453" s="53"/>
    </row>
    <row r="454" spans="1:7">
      <c r="A454" s="52">
        <v>2069903</v>
      </c>
      <c r="B454" s="123" t="s">
        <v>341</v>
      </c>
      <c r="C454" s="122"/>
      <c r="D454" s="122"/>
      <c r="E454" s="122"/>
      <c r="F454" s="53"/>
      <c r="G454" s="53"/>
    </row>
    <row r="455" spans="1:7">
      <c r="A455" s="52">
        <v>2069999</v>
      </c>
      <c r="B455" s="123" t="s">
        <v>342</v>
      </c>
      <c r="C455" s="122"/>
      <c r="D455" s="122"/>
      <c r="E455" s="122"/>
      <c r="F455" s="53"/>
      <c r="G455" s="53"/>
    </row>
    <row r="456" spans="1:7">
      <c r="A456" s="52">
        <v>207</v>
      </c>
      <c r="B456" s="119" t="s">
        <v>343</v>
      </c>
      <c r="C456" s="120">
        <f>SUM(C457,C473,C481,C492,C501,C509)</f>
        <v>1600</v>
      </c>
      <c r="D456" s="122">
        <f>SUM(D457,D473,D481,D492,D501,D509)</f>
        <v>3676</v>
      </c>
      <c r="E456" s="120">
        <f>SUM(E457,E473,E481,E492,E501,E509)</f>
        <v>1600</v>
      </c>
      <c r="F456" s="53"/>
      <c r="G456" s="53"/>
    </row>
    <row r="457" spans="1:7">
      <c r="A457" s="52">
        <v>20701</v>
      </c>
      <c r="B457" s="119" t="s">
        <v>344</v>
      </c>
      <c r="C457" s="122">
        <f>SUM(C458:C472)</f>
        <v>1475</v>
      </c>
      <c r="D457" s="122">
        <f>SUM(D458:D472)</f>
        <v>3591</v>
      </c>
      <c r="E457" s="122">
        <f>SUM(E458:E472)</f>
        <v>1475</v>
      </c>
      <c r="F457" s="53"/>
      <c r="G457" s="53"/>
    </row>
    <row r="458" spans="1:7">
      <c r="A458" s="52">
        <v>2070101</v>
      </c>
      <c r="B458" s="119" t="s">
        <v>44</v>
      </c>
      <c r="C458" s="122">
        <v>271</v>
      </c>
      <c r="D458" s="122">
        <v>200</v>
      </c>
      <c r="E458" s="122">
        <v>271</v>
      </c>
      <c r="F458" s="53"/>
      <c r="G458" s="53"/>
    </row>
    <row r="459" spans="1:7">
      <c r="A459" s="52">
        <v>2070102</v>
      </c>
      <c r="B459" s="119" t="s">
        <v>45</v>
      </c>
      <c r="C459" s="122">
        <v>350</v>
      </c>
      <c r="D459" s="122">
        <v>78</v>
      </c>
      <c r="E459" s="122">
        <v>350</v>
      </c>
      <c r="F459" s="53"/>
      <c r="G459" s="53"/>
    </row>
    <row r="460" spans="1:7">
      <c r="A460" s="52">
        <v>2070103</v>
      </c>
      <c r="B460" s="119" t="s">
        <v>46</v>
      </c>
      <c r="C460" s="122"/>
      <c r="D460" s="122">
        <v>0</v>
      </c>
      <c r="E460" s="122"/>
      <c r="F460" s="53"/>
      <c r="G460" s="53"/>
    </row>
    <row r="461" spans="1:7">
      <c r="A461" s="52">
        <v>2070104</v>
      </c>
      <c r="B461" s="119" t="s">
        <v>345</v>
      </c>
      <c r="C461" s="122">
        <v>64</v>
      </c>
      <c r="D461" s="122">
        <v>0</v>
      </c>
      <c r="E461" s="122">
        <v>64</v>
      </c>
      <c r="F461" s="53"/>
      <c r="G461" s="53"/>
    </row>
    <row r="462" spans="1:7">
      <c r="A462" s="52">
        <v>2070105</v>
      </c>
      <c r="B462" s="119" t="s">
        <v>346</v>
      </c>
      <c r="C462" s="122"/>
      <c r="D462" s="122">
        <v>322</v>
      </c>
      <c r="E462" s="122"/>
      <c r="F462" s="53"/>
      <c r="G462" s="53"/>
    </row>
    <row r="463" spans="1:7">
      <c r="A463" s="52">
        <v>2070106</v>
      </c>
      <c r="B463" s="119" t="s">
        <v>347</v>
      </c>
      <c r="C463" s="122"/>
      <c r="D463" s="122">
        <v>0</v>
      </c>
      <c r="E463" s="122"/>
      <c r="F463" s="53"/>
      <c r="G463" s="53"/>
    </row>
    <row r="464" spans="1:7">
      <c r="A464" s="52">
        <v>2070107</v>
      </c>
      <c r="B464" s="119" t="s">
        <v>348</v>
      </c>
      <c r="C464" s="122"/>
      <c r="D464" s="122">
        <v>0</v>
      </c>
      <c r="E464" s="122"/>
      <c r="F464" s="53"/>
      <c r="G464" s="53"/>
    </row>
    <row r="465" spans="1:7">
      <c r="A465" s="52">
        <v>2070108</v>
      </c>
      <c r="B465" s="119" t="s">
        <v>349</v>
      </c>
      <c r="C465" s="122">
        <v>250</v>
      </c>
      <c r="D465" s="122">
        <v>11</v>
      </c>
      <c r="E465" s="122">
        <f>250</f>
        <v>250</v>
      </c>
      <c r="F465" s="53"/>
      <c r="G465" s="53"/>
    </row>
    <row r="466" spans="1:7">
      <c r="A466" s="52">
        <v>2070109</v>
      </c>
      <c r="B466" s="119" t="s">
        <v>350</v>
      </c>
      <c r="C466" s="122">
        <v>300</v>
      </c>
      <c r="D466" s="122">
        <v>1727</v>
      </c>
      <c r="E466" s="122">
        <f>300</f>
        <v>300</v>
      </c>
      <c r="F466" s="53"/>
      <c r="G466" s="53"/>
    </row>
    <row r="467" spans="1:7">
      <c r="A467" s="52">
        <v>2070110</v>
      </c>
      <c r="B467" s="119" t="s">
        <v>351</v>
      </c>
      <c r="C467" s="122"/>
      <c r="D467" s="122">
        <v>0</v>
      </c>
      <c r="E467" s="122"/>
      <c r="F467" s="53"/>
      <c r="G467" s="53"/>
    </row>
    <row r="468" spans="1:7">
      <c r="A468" s="52">
        <v>2070111</v>
      </c>
      <c r="B468" s="119" t="s">
        <v>352</v>
      </c>
      <c r="C468" s="122"/>
      <c r="D468" s="122">
        <v>0</v>
      </c>
      <c r="E468" s="122"/>
      <c r="F468" s="53"/>
      <c r="G468" s="53"/>
    </row>
    <row r="469" spans="1:7">
      <c r="A469" s="52">
        <v>2070112</v>
      </c>
      <c r="B469" s="119" t="s">
        <v>353</v>
      </c>
      <c r="C469" s="122"/>
      <c r="D469" s="122">
        <v>0</v>
      </c>
      <c r="E469" s="122"/>
      <c r="F469" s="53"/>
      <c r="G469" s="53"/>
    </row>
    <row r="470" spans="1:7">
      <c r="A470" s="52">
        <v>2070113</v>
      </c>
      <c r="B470" s="119" t="s">
        <v>354</v>
      </c>
      <c r="C470" s="122">
        <v>40</v>
      </c>
      <c r="D470" s="122">
        <v>6</v>
      </c>
      <c r="E470" s="122">
        <v>40</v>
      </c>
      <c r="F470" s="53"/>
      <c r="G470" s="53"/>
    </row>
    <row r="471" spans="1:7">
      <c r="A471" s="52">
        <v>2070114</v>
      </c>
      <c r="B471" s="119" t="s">
        <v>355</v>
      </c>
      <c r="C471" s="122"/>
      <c r="D471" s="122">
        <v>20</v>
      </c>
      <c r="E471" s="122"/>
      <c r="F471" s="53"/>
      <c r="G471" s="53"/>
    </row>
    <row r="472" spans="1:7">
      <c r="A472" s="52">
        <v>2070199</v>
      </c>
      <c r="B472" s="119" t="s">
        <v>356</v>
      </c>
      <c r="C472" s="122">
        <v>200</v>
      </c>
      <c r="D472" s="122">
        <v>1227</v>
      </c>
      <c r="E472" s="122">
        <v>200</v>
      </c>
      <c r="F472" s="53"/>
      <c r="G472" s="53"/>
    </row>
    <row r="473" spans="1:7">
      <c r="A473" s="52">
        <v>20702</v>
      </c>
      <c r="B473" s="119" t="s">
        <v>357</v>
      </c>
      <c r="C473" s="122">
        <f>SUM(C474:C480)</f>
        <v>100</v>
      </c>
      <c r="D473" s="122">
        <f>SUM(D474:D480)</f>
        <v>50</v>
      </c>
      <c r="E473" s="122">
        <f>SUM(E474:E480)</f>
        <v>100</v>
      </c>
      <c r="F473" s="53"/>
      <c r="G473" s="53"/>
    </row>
    <row r="474" spans="1:7">
      <c r="A474" s="52">
        <v>2070201</v>
      </c>
      <c r="B474" s="119" t="s">
        <v>44</v>
      </c>
      <c r="C474" s="122"/>
      <c r="D474" s="122"/>
      <c r="E474" s="122"/>
      <c r="F474" s="53"/>
      <c r="G474" s="53"/>
    </row>
    <row r="475" spans="1:7">
      <c r="A475" s="52">
        <v>2070202</v>
      </c>
      <c r="B475" s="119" t="s">
        <v>45</v>
      </c>
      <c r="C475" s="122"/>
      <c r="D475" s="122"/>
      <c r="E475" s="122"/>
      <c r="F475" s="53"/>
      <c r="G475" s="53"/>
    </row>
    <row r="476" spans="1:7">
      <c r="A476" s="52">
        <v>2070203</v>
      </c>
      <c r="B476" s="119" t="s">
        <v>46</v>
      </c>
      <c r="C476" s="122"/>
      <c r="D476" s="122"/>
      <c r="E476" s="122"/>
      <c r="F476" s="53"/>
      <c r="G476" s="53"/>
    </row>
    <row r="477" spans="1:7">
      <c r="A477" s="52">
        <v>2070204</v>
      </c>
      <c r="B477" s="119" t="s">
        <v>358</v>
      </c>
      <c r="C477" s="122"/>
      <c r="D477" s="122"/>
      <c r="E477" s="122"/>
      <c r="F477" s="53"/>
      <c r="G477" s="53"/>
    </row>
    <row r="478" spans="1:7">
      <c r="A478" s="52">
        <v>2070205</v>
      </c>
      <c r="B478" s="119" t="s">
        <v>359</v>
      </c>
      <c r="C478" s="122">
        <v>100</v>
      </c>
      <c r="D478" s="122">
        <v>50</v>
      </c>
      <c r="E478" s="122">
        <v>100</v>
      </c>
      <c r="F478" s="53"/>
      <c r="G478" s="53"/>
    </row>
    <row r="479" spans="1:7">
      <c r="A479" s="52">
        <v>2070206</v>
      </c>
      <c r="B479" s="119" t="s">
        <v>360</v>
      </c>
      <c r="C479" s="122"/>
      <c r="D479" s="122"/>
      <c r="E479" s="122"/>
      <c r="F479" s="53"/>
      <c r="G479" s="53"/>
    </row>
    <row r="480" spans="1:7">
      <c r="A480" s="52">
        <v>2070299</v>
      </c>
      <c r="B480" s="119" t="s">
        <v>361</v>
      </c>
      <c r="C480" s="122"/>
      <c r="D480" s="122"/>
      <c r="E480" s="122"/>
      <c r="F480" s="53"/>
      <c r="G480" s="53"/>
    </row>
    <row r="481" spans="1:7">
      <c r="A481" s="52">
        <v>20703</v>
      </c>
      <c r="B481" s="119" t="s">
        <v>362</v>
      </c>
      <c r="C481" s="122">
        <f>SUM(C482:C491)</f>
        <v>10</v>
      </c>
      <c r="D481" s="122">
        <f>SUM(D482:D491)</f>
        <v>15</v>
      </c>
      <c r="E481" s="122">
        <f>SUM(E482:E491)</f>
        <v>10</v>
      </c>
      <c r="F481" s="53"/>
      <c r="G481" s="53"/>
    </row>
    <row r="482" spans="1:7">
      <c r="A482" s="52">
        <v>2070301</v>
      </c>
      <c r="B482" s="119" t="s">
        <v>44</v>
      </c>
      <c r="C482" s="122"/>
      <c r="D482" s="122"/>
      <c r="E482" s="122"/>
      <c r="F482" s="53"/>
      <c r="G482" s="53"/>
    </row>
    <row r="483" spans="1:7">
      <c r="A483" s="52">
        <v>2070302</v>
      </c>
      <c r="B483" s="119" t="s">
        <v>45</v>
      </c>
      <c r="C483" s="122"/>
      <c r="D483" s="122"/>
      <c r="E483" s="122"/>
      <c r="F483" s="53"/>
      <c r="G483" s="53"/>
    </row>
    <row r="484" spans="1:7">
      <c r="A484" s="52">
        <v>2070303</v>
      </c>
      <c r="B484" s="119" t="s">
        <v>46</v>
      </c>
      <c r="C484" s="122"/>
      <c r="D484" s="122"/>
      <c r="E484" s="122"/>
      <c r="F484" s="53"/>
      <c r="G484" s="53"/>
    </row>
    <row r="485" spans="1:7">
      <c r="A485" s="52">
        <v>2070304</v>
      </c>
      <c r="B485" s="119" t="s">
        <v>363</v>
      </c>
      <c r="C485" s="122"/>
      <c r="D485" s="122"/>
      <c r="E485" s="122"/>
      <c r="F485" s="53"/>
      <c r="G485" s="53"/>
    </row>
    <row r="486" spans="1:7">
      <c r="A486" s="52">
        <v>2070305</v>
      </c>
      <c r="B486" s="119" t="s">
        <v>364</v>
      </c>
      <c r="C486" s="122"/>
      <c r="D486" s="122"/>
      <c r="E486" s="122"/>
      <c r="F486" s="53"/>
      <c r="G486" s="53"/>
    </row>
    <row r="487" spans="1:7">
      <c r="A487" s="52">
        <v>2070306</v>
      </c>
      <c r="B487" s="119" t="s">
        <v>365</v>
      </c>
      <c r="C487" s="122"/>
      <c r="D487" s="122"/>
      <c r="E487" s="122"/>
      <c r="F487" s="53"/>
      <c r="G487" s="53"/>
    </row>
    <row r="488" spans="1:7">
      <c r="A488" s="52">
        <v>2070307</v>
      </c>
      <c r="B488" s="119" t="s">
        <v>366</v>
      </c>
      <c r="C488" s="122"/>
      <c r="D488" s="122"/>
      <c r="E488" s="122"/>
      <c r="F488" s="53"/>
      <c r="G488" s="53"/>
    </row>
    <row r="489" spans="1:7">
      <c r="A489" s="52">
        <v>2070308</v>
      </c>
      <c r="B489" s="119" t="s">
        <v>367</v>
      </c>
      <c r="C489" s="122">
        <v>10</v>
      </c>
      <c r="D489" s="122">
        <v>15</v>
      </c>
      <c r="E489" s="122">
        <v>10</v>
      </c>
      <c r="F489" s="53"/>
      <c r="G489" s="53"/>
    </row>
    <row r="490" spans="1:7">
      <c r="A490" s="52">
        <v>2070309</v>
      </c>
      <c r="B490" s="119" t="s">
        <v>368</v>
      </c>
      <c r="C490" s="122"/>
      <c r="D490" s="122"/>
      <c r="E490" s="122"/>
      <c r="F490" s="53"/>
      <c r="G490" s="53"/>
    </row>
    <row r="491" spans="1:7">
      <c r="A491" s="52">
        <v>2070399</v>
      </c>
      <c r="B491" s="119" t="s">
        <v>369</v>
      </c>
      <c r="C491" s="122"/>
      <c r="D491" s="122"/>
      <c r="E491" s="122"/>
      <c r="F491" s="53"/>
      <c r="G491" s="53"/>
    </row>
    <row r="492" spans="1:7">
      <c r="A492" s="52">
        <v>20706</v>
      </c>
      <c r="B492" s="119" t="s">
        <v>370</v>
      </c>
      <c r="C492" s="122">
        <f>SUM(C493:C500)</f>
        <v>10</v>
      </c>
      <c r="D492" s="122">
        <f>SUM(D493:D500)</f>
        <v>20</v>
      </c>
      <c r="E492" s="122">
        <f>SUM(E493:E500)</f>
        <v>10</v>
      </c>
      <c r="F492" s="53"/>
      <c r="G492" s="53"/>
    </row>
    <row r="493" spans="1:7">
      <c r="A493" s="52">
        <v>2070601</v>
      </c>
      <c r="B493" s="119" t="s">
        <v>44</v>
      </c>
      <c r="C493" s="122">
        <v>10</v>
      </c>
      <c r="D493" s="122">
        <v>20</v>
      </c>
      <c r="E493" s="122">
        <v>10</v>
      </c>
      <c r="F493" s="53"/>
      <c r="G493" s="53"/>
    </row>
    <row r="494" spans="1:7">
      <c r="A494" s="52">
        <v>2070602</v>
      </c>
      <c r="B494" s="119" t="s">
        <v>45</v>
      </c>
      <c r="C494" s="122"/>
      <c r="D494" s="122"/>
      <c r="E494" s="122"/>
      <c r="F494" s="53"/>
      <c r="G494" s="53"/>
    </row>
    <row r="495" spans="1:7">
      <c r="A495" s="52">
        <v>2070603</v>
      </c>
      <c r="B495" s="119" t="s">
        <v>46</v>
      </c>
      <c r="C495" s="122"/>
      <c r="D495" s="122"/>
      <c r="E495" s="122"/>
      <c r="F495" s="53"/>
      <c r="G495" s="53"/>
    </row>
    <row r="496" spans="1:7">
      <c r="A496" s="52">
        <v>2070604</v>
      </c>
      <c r="B496" s="119" t="s">
        <v>371</v>
      </c>
      <c r="C496" s="122"/>
      <c r="D496" s="122"/>
      <c r="E496" s="122"/>
      <c r="F496" s="53"/>
      <c r="G496" s="53"/>
    </row>
    <row r="497" spans="1:7">
      <c r="A497" s="52">
        <v>2070605</v>
      </c>
      <c r="B497" s="119" t="s">
        <v>372</v>
      </c>
      <c r="C497" s="122"/>
      <c r="D497" s="122"/>
      <c r="E497" s="122"/>
      <c r="F497" s="53"/>
      <c r="G497" s="53"/>
    </row>
    <row r="498" spans="1:7">
      <c r="A498" s="52">
        <v>2070606</v>
      </c>
      <c r="B498" s="119" t="s">
        <v>373</v>
      </c>
      <c r="C498" s="122"/>
      <c r="D498" s="122"/>
      <c r="E498" s="122"/>
      <c r="F498" s="53"/>
      <c r="G498" s="53"/>
    </row>
    <row r="499" spans="1:7">
      <c r="A499" s="52">
        <v>2070607</v>
      </c>
      <c r="B499" s="119" t="s">
        <v>374</v>
      </c>
      <c r="C499" s="122"/>
      <c r="D499" s="122"/>
      <c r="E499" s="122"/>
      <c r="F499" s="53"/>
      <c r="G499" s="53"/>
    </row>
    <row r="500" spans="1:7">
      <c r="A500" s="52">
        <v>2070699</v>
      </c>
      <c r="B500" s="119" t="s">
        <v>375</v>
      </c>
      <c r="C500" s="122"/>
      <c r="D500" s="122"/>
      <c r="E500" s="122"/>
      <c r="F500" s="53"/>
      <c r="G500" s="53"/>
    </row>
    <row r="501" spans="1:7">
      <c r="A501" s="52">
        <v>20708</v>
      </c>
      <c r="B501" s="119" t="s">
        <v>376</v>
      </c>
      <c r="C501" s="122">
        <f>SUM(C502:C508)</f>
        <v>0</v>
      </c>
      <c r="D501" s="122">
        <f>SUM(D502:D508)</f>
        <v>0</v>
      </c>
      <c r="E501" s="122">
        <f>SUM(E502:E508)</f>
        <v>0</v>
      </c>
      <c r="F501" s="53"/>
      <c r="G501" s="53"/>
    </row>
    <row r="502" spans="1:7">
      <c r="A502" s="52">
        <v>2070801</v>
      </c>
      <c r="B502" s="119" t="s">
        <v>44</v>
      </c>
      <c r="C502" s="122"/>
      <c r="D502" s="122"/>
      <c r="E502" s="122"/>
      <c r="F502" s="53"/>
      <c r="G502" s="53"/>
    </row>
    <row r="503" spans="1:7">
      <c r="A503" s="52">
        <v>2070802</v>
      </c>
      <c r="B503" s="119" t="s">
        <v>45</v>
      </c>
      <c r="C503" s="122"/>
      <c r="D503" s="122"/>
      <c r="E503" s="122"/>
      <c r="F503" s="53"/>
      <c r="G503" s="53"/>
    </row>
    <row r="504" spans="1:7">
      <c r="A504" s="52">
        <v>2070803</v>
      </c>
      <c r="B504" s="119" t="s">
        <v>46</v>
      </c>
      <c r="C504" s="122"/>
      <c r="D504" s="122"/>
      <c r="E504" s="122"/>
      <c r="F504" s="53"/>
      <c r="G504" s="53"/>
    </row>
    <row r="505" spans="1:7">
      <c r="A505" s="52">
        <v>2070806</v>
      </c>
      <c r="B505" s="119" t="s">
        <v>377</v>
      </c>
      <c r="C505" s="122"/>
      <c r="D505" s="122"/>
      <c r="E505" s="122"/>
      <c r="F505" s="53"/>
      <c r="G505" s="53"/>
    </row>
    <row r="506" spans="1:7">
      <c r="A506" s="52">
        <v>2070807</v>
      </c>
      <c r="B506" s="119" t="s">
        <v>378</v>
      </c>
      <c r="C506" s="122"/>
      <c r="D506" s="122"/>
      <c r="E506" s="122"/>
      <c r="F506" s="53"/>
      <c r="G506" s="53"/>
    </row>
    <row r="507" spans="1:7">
      <c r="A507" s="52">
        <v>2070808</v>
      </c>
      <c r="B507" s="119" t="s">
        <v>379</v>
      </c>
      <c r="C507" s="122"/>
      <c r="D507" s="122"/>
      <c r="E507" s="122"/>
      <c r="F507" s="53"/>
      <c r="G507" s="53"/>
    </row>
    <row r="508" spans="1:7">
      <c r="A508" s="52">
        <v>2070899</v>
      </c>
      <c r="B508" s="119" t="s">
        <v>380</v>
      </c>
      <c r="C508" s="122"/>
      <c r="D508" s="122"/>
      <c r="E508" s="122"/>
      <c r="F508" s="53"/>
      <c r="G508" s="53"/>
    </row>
    <row r="509" spans="1:7">
      <c r="A509" s="52">
        <v>20799</v>
      </c>
      <c r="B509" s="119" t="s">
        <v>381</v>
      </c>
      <c r="C509" s="122">
        <f>SUM(C510:C512)</f>
        <v>5</v>
      </c>
      <c r="D509" s="122">
        <f>SUM(D510:D512)</f>
        <v>0</v>
      </c>
      <c r="E509" s="122">
        <f>SUM(E510:E512)</f>
        <v>5</v>
      </c>
      <c r="F509" s="53"/>
      <c r="G509" s="53"/>
    </row>
    <row r="510" spans="1:7">
      <c r="A510" s="52">
        <v>2079902</v>
      </c>
      <c r="B510" s="119" t="s">
        <v>382</v>
      </c>
      <c r="C510" s="122"/>
      <c r="D510" s="122"/>
      <c r="E510" s="122"/>
      <c r="F510" s="53"/>
      <c r="G510" s="53"/>
    </row>
    <row r="511" spans="1:7">
      <c r="A511" s="52">
        <v>2079903</v>
      </c>
      <c r="B511" s="119" t="s">
        <v>383</v>
      </c>
      <c r="C511" s="122"/>
      <c r="D511" s="122"/>
      <c r="E511" s="122"/>
      <c r="F511" s="53"/>
      <c r="G511" s="53"/>
    </row>
    <row r="512" spans="1:7">
      <c r="A512" s="52">
        <v>2079999</v>
      </c>
      <c r="B512" s="119" t="s">
        <v>384</v>
      </c>
      <c r="C512" s="122">
        <v>5</v>
      </c>
      <c r="D512" s="122"/>
      <c r="E512" s="122">
        <v>5</v>
      </c>
      <c r="F512" s="53"/>
      <c r="G512" s="53"/>
    </row>
    <row r="513" spans="1:7">
      <c r="A513" s="52">
        <v>208</v>
      </c>
      <c r="B513" s="119" t="s">
        <v>385</v>
      </c>
      <c r="C513" s="120">
        <f>C514+C533+C541+C543+C552+C556+C566+C575+C582+C590+C599+C604+C607+C610+C613+C616+C619+C623+C627+C635+C638</f>
        <v>18840</v>
      </c>
      <c r="D513" s="120">
        <f>D514+D533+D541+D543+D552+D556+D566+D575+D582+D590+D599+D604+D607+D610+D613+D616+D619+D623+D627+D635+D638</f>
        <v>12850</v>
      </c>
      <c r="E513" s="120">
        <f>E514+E533+E541+E543+E552+E556+E566+E575+E582+E590+E599+E604+E607+E610+E613+E616+E619+E623+E627+E635+E638</f>
        <v>15000</v>
      </c>
      <c r="F513" s="53"/>
      <c r="G513" s="53"/>
    </row>
    <row r="514" spans="1:7">
      <c r="A514" s="52">
        <v>20801</v>
      </c>
      <c r="B514" s="119" t="s">
        <v>386</v>
      </c>
      <c r="C514" s="122">
        <f>SUM(C515:C532)</f>
        <v>610</v>
      </c>
      <c r="D514" s="122">
        <f>SUM(D515:D532)</f>
        <v>758</v>
      </c>
      <c r="E514" s="122">
        <f>SUM(E515:E532)</f>
        <v>710</v>
      </c>
      <c r="F514" s="53"/>
      <c r="G514" s="53"/>
    </row>
    <row r="515" spans="1:7">
      <c r="A515" s="52">
        <v>2080101</v>
      </c>
      <c r="B515" s="119" t="s">
        <v>44</v>
      </c>
      <c r="C515" s="122">
        <v>300</v>
      </c>
      <c r="D515" s="122">
        <v>243</v>
      </c>
      <c r="E515" s="122">
        <f>300+100</f>
        <v>400</v>
      </c>
      <c r="F515" s="53"/>
      <c r="G515" s="53"/>
    </row>
    <row r="516" spans="1:7">
      <c r="A516" s="52">
        <v>2080102</v>
      </c>
      <c r="B516" s="119" t="s">
        <v>45</v>
      </c>
      <c r="C516" s="122">
        <v>5</v>
      </c>
      <c r="D516" s="122">
        <v>0</v>
      </c>
      <c r="E516" s="122">
        <v>5</v>
      </c>
      <c r="F516" s="53"/>
      <c r="G516" s="53"/>
    </row>
    <row r="517" spans="1:7">
      <c r="A517" s="52">
        <v>2080103</v>
      </c>
      <c r="B517" s="119" t="s">
        <v>46</v>
      </c>
      <c r="C517" s="122"/>
      <c r="D517" s="122">
        <v>0</v>
      </c>
      <c r="E517" s="122"/>
      <c r="F517" s="53"/>
      <c r="G517" s="53"/>
    </row>
    <row r="518" spans="1:7">
      <c r="A518" s="52">
        <v>2080104</v>
      </c>
      <c r="B518" s="119" t="s">
        <v>387</v>
      </c>
      <c r="C518" s="122"/>
      <c r="D518" s="122">
        <v>0</v>
      </c>
      <c r="E518" s="122"/>
      <c r="F518" s="53"/>
      <c r="G518" s="53"/>
    </row>
    <row r="519" spans="1:7">
      <c r="A519" s="52">
        <v>2080105</v>
      </c>
      <c r="B519" s="119" t="s">
        <v>388</v>
      </c>
      <c r="C519" s="122"/>
      <c r="D519" s="122">
        <v>14</v>
      </c>
      <c r="E519" s="122"/>
      <c r="F519" s="53"/>
      <c r="G519" s="53"/>
    </row>
    <row r="520" spans="1:7">
      <c r="A520" s="52">
        <v>2080106</v>
      </c>
      <c r="B520" s="119" t="s">
        <v>389</v>
      </c>
      <c r="C520" s="122"/>
      <c r="D520" s="122">
        <v>10</v>
      </c>
      <c r="E520" s="122"/>
      <c r="F520" s="53"/>
      <c r="G520" s="53"/>
    </row>
    <row r="521" spans="1:7">
      <c r="A521" s="52">
        <v>2080107</v>
      </c>
      <c r="B521" s="119" t="s">
        <v>390</v>
      </c>
      <c r="C521" s="122"/>
      <c r="D521" s="122">
        <v>17</v>
      </c>
      <c r="E521" s="122"/>
      <c r="F521" s="53"/>
      <c r="G521" s="53"/>
    </row>
    <row r="522" spans="1:7">
      <c r="A522" s="52">
        <v>2080108</v>
      </c>
      <c r="B522" s="119" t="s">
        <v>85</v>
      </c>
      <c r="C522" s="122"/>
      <c r="D522" s="122">
        <v>0</v>
      </c>
      <c r="E522" s="122"/>
      <c r="F522" s="53"/>
      <c r="G522" s="53"/>
    </row>
    <row r="523" spans="1:7">
      <c r="A523" s="52">
        <v>2080109</v>
      </c>
      <c r="B523" s="119" t="s">
        <v>391</v>
      </c>
      <c r="C523" s="122"/>
      <c r="D523" s="122">
        <v>0</v>
      </c>
      <c r="E523" s="122"/>
      <c r="F523" s="53"/>
      <c r="G523" s="53"/>
    </row>
    <row r="524" spans="1:7">
      <c r="A524" s="52">
        <v>2080110</v>
      </c>
      <c r="B524" s="119" t="s">
        <v>392</v>
      </c>
      <c r="C524" s="122"/>
      <c r="D524" s="122">
        <v>0</v>
      </c>
      <c r="E524" s="122"/>
      <c r="F524" s="53"/>
      <c r="G524" s="53"/>
    </row>
    <row r="525" spans="1:7">
      <c r="A525" s="52">
        <v>2080111</v>
      </c>
      <c r="B525" s="119" t="s">
        <v>393</v>
      </c>
      <c r="C525" s="122"/>
      <c r="D525" s="122">
        <v>0</v>
      </c>
      <c r="E525" s="122"/>
      <c r="F525" s="53"/>
      <c r="G525" s="53"/>
    </row>
    <row r="526" spans="1:7">
      <c r="A526" s="52">
        <v>2080112</v>
      </c>
      <c r="B526" s="119" t="s">
        <v>394</v>
      </c>
      <c r="C526" s="122"/>
      <c r="D526" s="122">
        <v>0</v>
      </c>
      <c r="E526" s="122"/>
      <c r="F526" s="53"/>
      <c r="G526" s="53"/>
    </row>
    <row r="527" spans="1:7">
      <c r="A527" s="52">
        <v>2080113</v>
      </c>
      <c r="B527" s="119" t="s">
        <v>395</v>
      </c>
      <c r="C527" s="122"/>
      <c r="D527" s="122">
        <v>0</v>
      </c>
      <c r="E527" s="122"/>
      <c r="F527" s="53"/>
      <c r="G527" s="53"/>
    </row>
    <row r="528" spans="1:7">
      <c r="A528" s="52">
        <v>2080114</v>
      </c>
      <c r="B528" s="119" t="s">
        <v>396</v>
      </c>
      <c r="C528" s="122"/>
      <c r="D528" s="122">
        <v>0</v>
      </c>
      <c r="E528" s="122"/>
      <c r="F528" s="53"/>
      <c r="G528" s="53"/>
    </row>
    <row r="529" spans="1:7">
      <c r="A529" s="52">
        <v>2080115</v>
      </c>
      <c r="B529" s="119" t="s">
        <v>397</v>
      </c>
      <c r="C529" s="122"/>
      <c r="D529" s="122">
        <v>0</v>
      </c>
      <c r="E529" s="122"/>
      <c r="F529" s="53"/>
      <c r="G529" s="53"/>
    </row>
    <row r="530" spans="1:7">
      <c r="A530" s="52">
        <v>2080116</v>
      </c>
      <c r="B530" s="119" t="s">
        <v>398</v>
      </c>
      <c r="C530" s="122"/>
      <c r="D530" s="122">
        <v>0</v>
      </c>
      <c r="E530" s="122"/>
      <c r="F530" s="53"/>
      <c r="G530" s="53"/>
    </row>
    <row r="531" spans="1:7">
      <c r="A531" s="52">
        <v>2080150</v>
      </c>
      <c r="B531" s="119" t="s">
        <v>53</v>
      </c>
      <c r="C531" s="122"/>
      <c r="D531" s="122">
        <v>0</v>
      </c>
      <c r="E531" s="122"/>
      <c r="F531" s="53"/>
      <c r="G531" s="53"/>
    </row>
    <row r="532" spans="1:7">
      <c r="A532" s="52">
        <v>2080199</v>
      </c>
      <c r="B532" s="119" t="s">
        <v>399</v>
      </c>
      <c r="C532" s="122">
        <v>305</v>
      </c>
      <c r="D532" s="122">
        <v>474</v>
      </c>
      <c r="E532" s="122">
        <v>305</v>
      </c>
      <c r="F532" s="53"/>
      <c r="G532" s="53"/>
    </row>
    <row r="533" spans="1:7">
      <c r="A533" s="52">
        <v>20802</v>
      </c>
      <c r="B533" s="119" t="s">
        <v>400</v>
      </c>
      <c r="C533" s="122">
        <f>SUM(C534:C540)</f>
        <v>230</v>
      </c>
      <c r="D533" s="122">
        <f>SUM(D534:D540)</f>
        <v>282</v>
      </c>
      <c r="E533" s="122">
        <f>SUM(E534:E540)</f>
        <v>230</v>
      </c>
      <c r="F533" s="53"/>
      <c r="G533" s="53"/>
    </row>
    <row r="534" spans="1:7">
      <c r="A534" s="52">
        <v>2080201</v>
      </c>
      <c r="B534" s="119" t="s">
        <v>44</v>
      </c>
      <c r="C534" s="122">
        <v>180</v>
      </c>
      <c r="D534" s="122">
        <v>159</v>
      </c>
      <c r="E534" s="122">
        <v>180</v>
      </c>
      <c r="F534" s="53"/>
      <c r="G534" s="53"/>
    </row>
    <row r="535" spans="1:7">
      <c r="A535" s="52">
        <v>2080202</v>
      </c>
      <c r="B535" s="119" t="s">
        <v>45</v>
      </c>
      <c r="C535" s="122">
        <v>4</v>
      </c>
      <c r="D535" s="122">
        <v>0</v>
      </c>
      <c r="E535" s="122">
        <v>4</v>
      </c>
      <c r="F535" s="53"/>
      <c r="G535" s="53"/>
    </row>
    <row r="536" spans="1:7">
      <c r="A536" s="52">
        <v>2080203</v>
      </c>
      <c r="B536" s="119" t="s">
        <v>46</v>
      </c>
      <c r="C536" s="122"/>
      <c r="D536" s="122">
        <v>0</v>
      </c>
      <c r="E536" s="122"/>
      <c r="F536" s="53"/>
      <c r="G536" s="53"/>
    </row>
    <row r="537" spans="1:7">
      <c r="A537" s="52">
        <v>2080206</v>
      </c>
      <c r="B537" s="119" t="s">
        <v>401</v>
      </c>
      <c r="C537" s="122"/>
      <c r="D537" s="122">
        <v>8</v>
      </c>
      <c r="E537" s="122"/>
      <c r="F537" s="53"/>
      <c r="G537" s="53"/>
    </row>
    <row r="538" spans="1:7">
      <c r="A538" s="52">
        <v>2080207</v>
      </c>
      <c r="B538" s="119" t="s">
        <v>402</v>
      </c>
      <c r="C538" s="122"/>
      <c r="D538" s="122">
        <v>44</v>
      </c>
      <c r="E538" s="122"/>
      <c r="F538" s="53"/>
      <c r="G538" s="53"/>
    </row>
    <row r="539" spans="1:7">
      <c r="A539" s="52">
        <v>2080208</v>
      </c>
      <c r="B539" s="119" t="s">
        <v>403</v>
      </c>
      <c r="C539" s="122">
        <v>40</v>
      </c>
      <c r="D539" s="122">
        <v>30</v>
      </c>
      <c r="E539" s="122">
        <v>40</v>
      </c>
      <c r="F539" s="53"/>
      <c r="G539" s="53"/>
    </row>
    <row r="540" spans="1:7">
      <c r="A540" s="52">
        <v>2080299</v>
      </c>
      <c r="B540" s="119" t="s">
        <v>404</v>
      </c>
      <c r="C540" s="122">
        <v>6</v>
      </c>
      <c r="D540" s="122">
        <v>41</v>
      </c>
      <c r="E540" s="122">
        <v>6</v>
      </c>
      <c r="F540" s="53"/>
      <c r="G540" s="53"/>
    </row>
    <row r="541" spans="1:7">
      <c r="A541" s="52">
        <v>20804</v>
      </c>
      <c r="B541" s="119" t="s">
        <v>405</v>
      </c>
      <c r="C541" s="122">
        <f>C542</f>
        <v>0</v>
      </c>
      <c r="D541" s="122">
        <f>D542</f>
        <v>0</v>
      </c>
      <c r="E541" s="122">
        <f>E542</f>
        <v>0</v>
      </c>
      <c r="F541" s="53"/>
      <c r="G541" s="53"/>
    </row>
    <row r="542" spans="1:7">
      <c r="A542" s="52">
        <v>2080402</v>
      </c>
      <c r="B542" s="119" t="s">
        <v>406</v>
      </c>
      <c r="C542" s="122"/>
      <c r="D542" s="122"/>
      <c r="E542" s="122"/>
      <c r="F542" s="53"/>
      <c r="G542" s="53"/>
    </row>
    <row r="543" spans="1:7">
      <c r="A543" s="52">
        <v>20805</v>
      </c>
      <c r="B543" s="119" t="s">
        <v>407</v>
      </c>
      <c r="C543" s="122">
        <f>SUM(C544:C551)</f>
        <v>1270</v>
      </c>
      <c r="D543" s="122">
        <f>SUM(D544:D551)</f>
        <v>715</v>
      </c>
      <c r="E543" s="122">
        <f>SUM(E544:E551)</f>
        <v>1520</v>
      </c>
      <c r="F543" s="53"/>
      <c r="G543" s="53"/>
    </row>
    <row r="544" spans="1:7">
      <c r="A544" s="52">
        <v>2080501</v>
      </c>
      <c r="B544" s="119" t="s">
        <v>408</v>
      </c>
      <c r="C544" s="122">
        <v>130</v>
      </c>
      <c r="D544" s="122">
        <v>0</v>
      </c>
      <c r="E544" s="122">
        <v>130</v>
      </c>
      <c r="F544" s="53"/>
      <c r="G544" s="53"/>
    </row>
    <row r="545" spans="1:7">
      <c r="A545" s="52">
        <v>2080502</v>
      </c>
      <c r="B545" s="119" t="s">
        <v>409</v>
      </c>
      <c r="C545" s="122">
        <v>510</v>
      </c>
      <c r="D545" s="122">
        <v>69</v>
      </c>
      <c r="E545" s="122">
        <f>510+100</f>
        <v>610</v>
      </c>
      <c r="F545" s="53"/>
      <c r="G545" s="53"/>
    </row>
    <row r="546" spans="1:7">
      <c r="A546" s="52">
        <v>2080503</v>
      </c>
      <c r="B546" s="119" t="s">
        <v>410</v>
      </c>
      <c r="C546" s="122"/>
      <c r="D546" s="122">
        <v>0</v>
      </c>
      <c r="E546" s="122"/>
      <c r="F546" s="53"/>
      <c r="G546" s="53"/>
    </row>
    <row r="547" spans="1:7">
      <c r="A547" s="52">
        <v>2080505</v>
      </c>
      <c r="B547" s="119" t="s">
        <v>411</v>
      </c>
      <c r="C547" s="122">
        <v>630</v>
      </c>
      <c r="D547" s="122">
        <v>646</v>
      </c>
      <c r="E547" s="122">
        <f>630+150</f>
        <v>780</v>
      </c>
      <c r="F547" s="53"/>
      <c r="G547" s="53"/>
    </row>
    <row r="548" spans="1:7">
      <c r="A548" s="52">
        <v>2080506</v>
      </c>
      <c r="B548" s="119" t="s">
        <v>412</v>
      </c>
      <c r="C548" s="122"/>
      <c r="D548" s="122">
        <v>0</v>
      </c>
      <c r="E548" s="122"/>
      <c r="F548" s="53"/>
      <c r="G548" s="53"/>
    </row>
    <row r="549" spans="1:7">
      <c r="A549" s="52">
        <v>2080507</v>
      </c>
      <c r="B549" s="119" t="s">
        <v>413</v>
      </c>
      <c r="C549" s="122"/>
      <c r="D549" s="122">
        <v>0</v>
      </c>
      <c r="E549" s="122"/>
      <c r="F549" s="53"/>
      <c r="G549" s="53"/>
    </row>
    <row r="550" spans="1:7">
      <c r="A550" s="52">
        <v>2080508</v>
      </c>
      <c r="B550" s="119" t="s">
        <v>414</v>
      </c>
      <c r="C550" s="122"/>
      <c r="D550" s="122">
        <v>0</v>
      </c>
      <c r="E550" s="122"/>
      <c r="F550" s="53"/>
      <c r="G550" s="53"/>
    </row>
    <row r="551" spans="1:7">
      <c r="A551" s="52">
        <v>2080599</v>
      </c>
      <c r="B551" s="119" t="s">
        <v>415</v>
      </c>
      <c r="C551" s="122"/>
      <c r="D551" s="122">
        <v>0</v>
      </c>
      <c r="E551" s="122"/>
      <c r="F551" s="53"/>
      <c r="G551" s="53"/>
    </row>
    <row r="552" spans="1:7">
      <c r="A552" s="52">
        <v>20806</v>
      </c>
      <c r="B552" s="119" t="s">
        <v>416</v>
      </c>
      <c r="C552" s="122">
        <f>SUM(C553:C555)</f>
        <v>0</v>
      </c>
      <c r="D552" s="122">
        <f>SUM(D553:D555)</f>
        <v>0</v>
      </c>
      <c r="E552" s="122">
        <f>SUM(E553:E555)</f>
        <v>0</v>
      </c>
      <c r="F552" s="53"/>
      <c r="G552" s="53"/>
    </row>
    <row r="553" spans="1:7">
      <c r="A553" s="52">
        <v>2080601</v>
      </c>
      <c r="B553" s="119" t="s">
        <v>417</v>
      </c>
      <c r="C553" s="122"/>
      <c r="D553" s="122"/>
      <c r="E553" s="122"/>
      <c r="F553" s="53"/>
      <c r="G553" s="53"/>
    </row>
    <row r="554" spans="1:7">
      <c r="A554" s="52">
        <v>2080602</v>
      </c>
      <c r="B554" s="119" t="s">
        <v>418</v>
      </c>
      <c r="C554" s="122"/>
      <c r="D554" s="122"/>
      <c r="E554" s="122"/>
      <c r="F554" s="53"/>
      <c r="G554" s="53"/>
    </row>
    <row r="555" spans="1:7">
      <c r="A555" s="52">
        <v>2080699</v>
      </c>
      <c r="B555" s="119" t="s">
        <v>419</v>
      </c>
      <c r="C555" s="122"/>
      <c r="D555" s="122"/>
      <c r="E555" s="122"/>
      <c r="F555" s="53"/>
      <c r="G555" s="53"/>
    </row>
    <row r="556" spans="1:7">
      <c r="A556" s="52">
        <v>20807</v>
      </c>
      <c r="B556" s="119" t="s">
        <v>420</v>
      </c>
      <c r="C556" s="122">
        <f>SUM(C557:C565)</f>
        <v>440</v>
      </c>
      <c r="D556" s="122">
        <f>SUM(D557:D565)</f>
        <v>227</v>
      </c>
      <c r="E556" s="122">
        <f>SUM(E557:E565)</f>
        <v>440</v>
      </c>
      <c r="F556" s="53"/>
      <c r="G556" s="53"/>
    </row>
    <row r="557" spans="1:7">
      <c r="A557" s="52">
        <v>2080701</v>
      </c>
      <c r="B557" s="119" t="s">
        <v>421</v>
      </c>
      <c r="C557" s="122">
        <v>200</v>
      </c>
      <c r="D557" s="122"/>
      <c r="E557" s="122">
        <v>200</v>
      </c>
      <c r="F557" s="53"/>
      <c r="G557" s="53"/>
    </row>
    <row r="558" spans="1:7">
      <c r="A558" s="52">
        <v>2080702</v>
      </c>
      <c r="B558" s="119" t="s">
        <v>422</v>
      </c>
      <c r="C558" s="122"/>
      <c r="D558" s="122"/>
      <c r="E558" s="122"/>
      <c r="F558" s="53"/>
      <c r="G558" s="53"/>
    </row>
    <row r="559" spans="1:7">
      <c r="A559" s="52">
        <v>2080704</v>
      </c>
      <c r="B559" s="119" t="s">
        <v>423</v>
      </c>
      <c r="C559" s="122"/>
      <c r="D559" s="122"/>
      <c r="E559" s="122"/>
      <c r="F559" s="53"/>
      <c r="G559" s="53"/>
    </row>
    <row r="560" spans="1:7">
      <c r="A560" s="52">
        <v>2080705</v>
      </c>
      <c r="B560" s="119" t="s">
        <v>424</v>
      </c>
      <c r="C560" s="122">
        <v>10</v>
      </c>
      <c r="D560" s="122">
        <v>187</v>
      </c>
      <c r="E560" s="122">
        <v>10</v>
      </c>
      <c r="F560" s="53"/>
      <c r="G560" s="53"/>
    </row>
    <row r="561" spans="1:7">
      <c r="A561" s="52">
        <v>2080709</v>
      </c>
      <c r="B561" s="119" t="s">
        <v>425</v>
      </c>
      <c r="C561" s="122"/>
      <c r="D561" s="122"/>
      <c r="E561" s="122"/>
      <c r="F561" s="53"/>
      <c r="G561" s="53"/>
    </row>
    <row r="562" spans="1:7">
      <c r="A562" s="52">
        <v>2080711</v>
      </c>
      <c r="B562" s="119" t="s">
        <v>426</v>
      </c>
      <c r="C562" s="122"/>
      <c r="D562" s="122"/>
      <c r="E562" s="122"/>
      <c r="F562" s="53"/>
      <c r="G562" s="53"/>
    </row>
    <row r="563" spans="1:7">
      <c r="A563" s="52">
        <v>2080712</v>
      </c>
      <c r="B563" s="119" t="s">
        <v>427</v>
      </c>
      <c r="C563" s="122"/>
      <c r="D563" s="122"/>
      <c r="E563" s="122"/>
      <c r="F563" s="53"/>
      <c r="G563" s="53"/>
    </row>
    <row r="564" spans="1:7">
      <c r="A564" s="52">
        <v>2080713</v>
      </c>
      <c r="B564" s="119" t="s">
        <v>428</v>
      </c>
      <c r="C564" s="122"/>
      <c r="D564" s="122"/>
      <c r="E564" s="122"/>
      <c r="F564" s="53"/>
      <c r="G564" s="53"/>
    </row>
    <row r="565" spans="1:7">
      <c r="A565" s="52">
        <v>2080799</v>
      </c>
      <c r="B565" s="119" t="s">
        <v>429</v>
      </c>
      <c r="C565" s="122">
        <v>230</v>
      </c>
      <c r="D565" s="122">
        <v>40</v>
      </c>
      <c r="E565" s="122">
        <v>230</v>
      </c>
      <c r="F565" s="53"/>
      <c r="G565" s="53"/>
    </row>
    <row r="566" spans="1:7">
      <c r="A566" s="52">
        <v>20808</v>
      </c>
      <c r="B566" s="119" t="s">
        <v>430</v>
      </c>
      <c r="C566" s="122">
        <f>SUM(C567:C574)</f>
        <v>840</v>
      </c>
      <c r="D566" s="122">
        <f>SUM(D567:D574)</f>
        <v>1031</v>
      </c>
      <c r="E566" s="122">
        <f>SUM(E567:E574)</f>
        <v>1005</v>
      </c>
      <c r="F566" s="53"/>
      <c r="G566" s="53"/>
    </row>
    <row r="567" spans="1:7">
      <c r="A567" s="52">
        <v>2080801</v>
      </c>
      <c r="B567" s="119" t="s">
        <v>431</v>
      </c>
      <c r="C567" s="122">
        <v>20</v>
      </c>
      <c r="D567" s="122">
        <v>43</v>
      </c>
      <c r="E567" s="122">
        <v>20</v>
      </c>
      <c r="F567" s="53"/>
      <c r="G567" s="53"/>
    </row>
    <row r="568" spans="1:7">
      <c r="A568" s="52">
        <v>2080802</v>
      </c>
      <c r="B568" s="119" t="s">
        <v>432</v>
      </c>
      <c r="C568" s="122">
        <v>100</v>
      </c>
      <c r="D568" s="122">
        <v>186</v>
      </c>
      <c r="E568" s="122">
        <v>100</v>
      </c>
      <c r="F568" s="53"/>
      <c r="G568" s="53"/>
    </row>
    <row r="569" spans="1:7">
      <c r="A569" s="52">
        <v>2080803</v>
      </c>
      <c r="B569" s="119" t="s">
        <v>433</v>
      </c>
      <c r="C569" s="122">
        <v>120</v>
      </c>
      <c r="D569" s="122">
        <v>48</v>
      </c>
      <c r="E569" s="122">
        <v>120</v>
      </c>
      <c r="F569" s="53"/>
      <c r="G569" s="53"/>
    </row>
    <row r="570" spans="1:7">
      <c r="A570" s="52">
        <v>2080805</v>
      </c>
      <c r="B570" s="119" t="s">
        <v>434</v>
      </c>
      <c r="C570" s="122">
        <v>40</v>
      </c>
      <c r="D570" s="122">
        <v>61</v>
      </c>
      <c r="E570" s="122">
        <v>40</v>
      </c>
      <c r="F570" s="53"/>
      <c r="G570" s="53"/>
    </row>
    <row r="571" spans="1:7">
      <c r="A571" s="52">
        <v>2080806</v>
      </c>
      <c r="B571" s="119" t="s">
        <v>435</v>
      </c>
      <c r="C571" s="122">
        <v>80</v>
      </c>
      <c r="D571" s="122">
        <v>191</v>
      </c>
      <c r="E571" s="122">
        <v>80</v>
      </c>
      <c r="F571" s="53"/>
      <c r="G571" s="53"/>
    </row>
    <row r="572" spans="1:7">
      <c r="A572" s="52">
        <v>2080807</v>
      </c>
      <c r="B572" s="119" t="s">
        <v>436</v>
      </c>
      <c r="C572" s="122"/>
      <c r="D572" s="122"/>
      <c r="E572" s="122"/>
      <c r="F572" s="53"/>
      <c r="G572" s="53"/>
    </row>
    <row r="573" spans="1:7">
      <c r="A573" s="52">
        <v>2080808</v>
      </c>
      <c r="B573" s="119" t="s">
        <v>437</v>
      </c>
      <c r="C573" s="122"/>
      <c r="D573" s="122"/>
      <c r="E573" s="122"/>
      <c r="F573" s="53"/>
      <c r="G573" s="53"/>
    </row>
    <row r="574" spans="1:7">
      <c r="A574" s="52">
        <v>2080899</v>
      </c>
      <c r="B574" s="119" t="s">
        <v>438</v>
      </c>
      <c r="C574" s="122">
        <v>480</v>
      </c>
      <c r="D574" s="122">
        <v>502</v>
      </c>
      <c r="E574" s="122">
        <f>480+165</f>
        <v>645</v>
      </c>
      <c r="F574" s="53"/>
      <c r="G574" s="53"/>
    </row>
    <row r="575" spans="1:7">
      <c r="A575" s="52">
        <v>20809</v>
      </c>
      <c r="B575" s="119" t="s">
        <v>439</v>
      </c>
      <c r="C575" s="122">
        <f>SUM(C576:C581)</f>
        <v>50</v>
      </c>
      <c r="D575" s="122">
        <f>SUM(D576:D581)</f>
        <v>77</v>
      </c>
      <c r="E575" s="122">
        <f>SUM(E576:E581)</f>
        <v>50</v>
      </c>
      <c r="F575" s="133"/>
      <c r="G575" s="133"/>
    </row>
    <row r="576" spans="1:7">
      <c r="A576" s="52">
        <v>2080901</v>
      </c>
      <c r="B576" s="119" t="s">
        <v>440</v>
      </c>
      <c r="C576" s="122">
        <v>50</v>
      </c>
      <c r="D576" s="122">
        <v>60</v>
      </c>
      <c r="E576" s="122">
        <v>50</v>
      </c>
      <c r="F576" s="133"/>
      <c r="G576" s="133"/>
    </row>
    <row r="577" spans="1:7">
      <c r="A577" s="52">
        <v>2080902</v>
      </c>
      <c r="B577" s="119" t="s">
        <v>441</v>
      </c>
      <c r="C577" s="122"/>
      <c r="D577" s="122"/>
      <c r="E577" s="122"/>
      <c r="F577" s="53"/>
      <c r="G577" s="53"/>
    </row>
    <row r="578" spans="1:7">
      <c r="A578" s="52">
        <v>2080903</v>
      </c>
      <c r="B578" s="119" t="s">
        <v>442</v>
      </c>
      <c r="C578" s="122"/>
      <c r="D578" s="122"/>
      <c r="E578" s="122"/>
      <c r="F578" s="53"/>
      <c r="G578" s="53"/>
    </row>
    <row r="579" spans="1:7">
      <c r="A579" s="52">
        <v>2080904</v>
      </c>
      <c r="B579" s="119" t="s">
        <v>443</v>
      </c>
      <c r="C579" s="122"/>
      <c r="D579" s="122"/>
      <c r="E579" s="122"/>
      <c r="F579" s="53"/>
      <c r="G579" s="53"/>
    </row>
    <row r="580" spans="1:7">
      <c r="A580" s="52">
        <v>2080905</v>
      </c>
      <c r="B580" s="119" t="s">
        <v>444</v>
      </c>
      <c r="C580" s="122"/>
      <c r="D580" s="122"/>
      <c r="E580" s="122"/>
      <c r="F580" s="53"/>
      <c r="G580" s="53"/>
    </row>
    <row r="581" spans="1:7">
      <c r="A581" s="52">
        <v>2080999</v>
      </c>
      <c r="B581" s="119" t="s">
        <v>445</v>
      </c>
      <c r="C581" s="122"/>
      <c r="D581" s="122">
        <v>17</v>
      </c>
      <c r="E581" s="122"/>
      <c r="F581" s="53"/>
      <c r="G581" s="53"/>
    </row>
    <row r="582" spans="1:7">
      <c r="A582" s="52">
        <v>20810</v>
      </c>
      <c r="B582" s="119" t="s">
        <v>446</v>
      </c>
      <c r="C582" s="122">
        <f>SUM(C583:C589)</f>
        <v>30</v>
      </c>
      <c r="D582" s="122">
        <f>SUM(D583:D589)</f>
        <v>140</v>
      </c>
      <c r="E582" s="122">
        <f>SUM(E583:E589)</f>
        <v>30</v>
      </c>
      <c r="F582" s="133"/>
      <c r="G582" s="133"/>
    </row>
    <row r="583" spans="1:7">
      <c r="A583" s="52">
        <v>2081001</v>
      </c>
      <c r="B583" s="119" t="s">
        <v>447</v>
      </c>
      <c r="C583" s="122"/>
      <c r="D583" s="122">
        <v>0</v>
      </c>
      <c r="E583" s="122"/>
      <c r="F583" s="133"/>
      <c r="G583" s="133"/>
    </row>
    <row r="584" spans="1:7">
      <c r="A584" s="52">
        <v>2081002</v>
      </c>
      <c r="B584" s="119" t="s">
        <v>448</v>
      </c>
      <c r="C584" s="122">
        <v>30</v>
      </c>
      <c r="D584" s="122">
        <v>80</v>
      </c>
      <c r="E584" s="122">
        <v>30</v>
      </c>
      <c r="F584" s="133"/>
      <c r="G584" s="133"/>
    </row>
    <row r="585" spans="1:7">
      <c r="A585" s="52">
        <v>2081003</v>
      </c>
      <c r="B585" s="119" t="s">
        <v>449</v>
      </c>
      <c r="C585" s="122"/>
      <c r="D585" s="122">
        <v>0</v>
      </c>
      <c r="E585" s="122"/>
      <c r="F585" s="53"/>
      <c r="G585" s="53"/>
    </row>
    <row r="586" spans="1:7">
      <c r="A586" s="52">
        <v>2081004</v>
      </c>
      <c r="B586" s="119" t="s">
        <v>450</v>
      </c>
      <c r="C586" s="122"/>
      <c r="D586" s="122">
        <v>0</v>
      </c>
      <c r="E586" s="122"/>
      <c r="F586" s="53"/>
      <c r="G586" s="53"/>
    </row>
    <row r="587" spans="1:7">
      <c r="A587" s="52">
        <v>2081005</v>
      </c>
      <c r="B587" s="119" t="s">
        <v>451</v>
      </c>
      <c r="C587" s="122"/>
      <c r="D587" s="122">
        <v>0</v>
      </c>
      <c r="E587" s="122"/>
      <c r="F587" s="53"/>
      <c r="G587" s="53"/>
    </row>
    <row r="588" spans="1:7">
      <c r="A588" s="52">
        <v>2081006</v>
      </c>
      <c r="B588" s="119" t="s">
        <v>452</v>
      </c>
      <c r="C588" s="122"/>
      <c r="D588" s="122">
        <v>30</v>
      </c>
      <c r="E588" s="122"/>
      <c r="F588" s="53"/>
      <c r="G588" s="53"/>
    </row>
    <row r="589" spans="1:7">
      <c r="A589" s="52">
        <v>2081099</v>
      </c>
      <c r="B589" s="119" t="s">
        <v>453</v>
      </c>
      <c r="C589" s="122"/>
      <c r="D589" s="122">
        <v>30</v>
      </c>
      <c r="E589" s="122"/>
      <c r="F589" s="53"/>
      <c r="G589" s="53"/>
    </row>
    <row r="590" spans="1:7">
      <c r="A590" s="52">
        <v>20811</v>
      </c>
      <c r="B590" s="119" t="s">
        <v>454</v>
      </c>
      <c r="C590" s="122">
        <f>SUM(C591:C598)</f>
        <v>490</v>
      </c>
      <c r="D590" s="122">
        <f>SUM(D591:D598)</f>
        <v>782</v>
      </c>
      <c r="E590" s="122">
        <f>SUM(E591:E598)</f>
        <v>490</v>
      </c>
      <c r="F590" s="53"/>
      <c r="G590" s="53"/>
    </row>
    <row r="591" spans="1:7">
      <c r="A591" s="52">
        <v>2081101</v>
      </c>
      <c r="B591" s="119" t="s">
        <v>44</v>
      </c>
      <c r="C591" s="122"/>
      <c r="D591" s="122">
        <v>0</v>
      </c>
      <c r="E591" s="122"/>
      <c r="F591" s="53"/>
      <c r="G591" s="53"/>
    </row>
    <row r="592" spans="1:7">
      <c r="A592" s="52">
        <v>2081102</v>
      </c>
      <c r="B592" s="119" t="s">
        <v>45</v>
      </c>
      <c r="C592" s="122"/>
      <c r="D592" s="122">
        <v>0</v>
      </c>
      <c r="E592" s="122"/>
      <c r="F592" s="53"/>
      <c r="G592" s="53"/>
    </row>
    <row r="593" spans="1:7">
      <c r="A593" s="52">
        <v>2081103</v>
      </c>
      <c r="B593" s="119" t="s">
        <v>46</v>
      </c>
      <c r="C593" s="122"/>
      <c r="D593" s="122">
        <v>0</v>
      </c>
      <c r="E593" s="122"/>
      <c r="F593" s="53"/>
      <c r="G593" s="53"/>
    </row>
    <row r="594" spans="1:7">
      <c r="A594" s="52">
        <v>2081104</v>
      </c>
      <c r="B594" s="119" t="s">
        <v>455</v>
      </c>
      <c r="C594" s="122">
        <v>60</v>
      </c>
      <c r="D594" s="122">
        <v>20</v>
      </c>
      <c r="E594" s="122">
        <v>60</v>
      </c>
      <c r="F594" s="53"/>
      <c r="G594" s="53"/>
    </row>
    <row r="595" spans="1:7">
      <c r="A595" s="52">
        <v>2081105</v>
      </c>
      <c r="B595" s="119" t="s">
        <v>456</v>
      </c>
      <c r="C595" s="122"/>
      <c r="D595" s="122">
        <v>10</v>
      </c>
      <c r="E595" s="122"/>
      <c r="F595" s="53"/>
      <c r="G595" s="53"/>
    </row>
    <row r="596" spans="1:7">
      <c r="A596" s="52">
        <v>2081106</v>
      </c>
      <c r="B596" s="119" t="s">
        <v>457</v>
      </c>
      <c r="C596" s="122"/>
      <c r="D596" s="122">
        <v>0</v>
      </c>
      <c r="E596" s="122"/>
      <c r="F596" s="53"/>
      <c r="G596" s="53"/>
    </row>
    <row r="597" spans="1:7">
      <c r="A597" s="52">
        <v>2081107</v>
      </c>
      <c r="B597" s="119" t="s">
        <v>458</v>
      </c>
      <c r="C597" s="122">
        <v>350</v>
      </c>
      <c r="D597" s="122">
        <v>637</v>
      </c>
      <c r="E597" s="122">
        <v>350</v>
      </c>
      <c r="F597" s="53"/>
      <c r="G597" s="53"/>
    </row>
    <row r="598" spans="1:7">
      <c r="A598" s="52">
        <v>2081199</v>
      </c>
      <c r="B598" s="119" t="s">
        <v>459</v>
      </c>
      <c r="C598" s="122">
        <v>80</v>
      </c>
      <c r="D598" s="122">
        <v>115</v>
      </c>
      <c r="E598" s="122">
        <v>80</v>
      </c>
      <c r="F598" s="53"/>
      <c r="G598" s="53"/>
    </row>
    <row r="599" spans="1:7">
      <c r="A599" s="52">
        <v>20816</v>
      </c>
      <c r="B599" s="119" t="s">
        <v>460</v>
      </c>
      <c r="C599" s="122">
        <f>SUM(C600:C603)</f>
        <v>0</v>
      </c>
      <c r="D599" s="122">
        <f>SUM(D600:D603)</f>
        <v>0</v>
      </c>
      <c r="E599" s="122">
        <f>SUM(E600:E603)</f>
        <v>0</v>
      </c>
      <c r="F599" s="53"/>
      <c r="G599" s="53"/>
    </row>
    <row r="600" spans="1:7">
      <c r="A600" s="52">
        <v>2081601</v>
      </c>
      <c r="B600" s="119" t="s">
        <v>44</v>
      </c>
      <c r="C600" s="122"/>
      <c r="D600" s="122"/>
      <c r="E600" s="122"/>
      <c r="F600" s="53"/>
      <c r="G600" s="53"/>
    </row>
    <row r="601" spans="1:7">
      <c r="A601" s="52">
        <v>2081602</v>
      </c>
      <c r="B601" s="119" t="s">
        <v>45</v>
      </c>
      <c r="C601" s="122"/>
      <c r="D601" s="122"/>
      <c r="E601" s="122"/>
      <c r="F601" s="53"/>
      <c r="G601" s="53"/>
    </row>
    <row r="602" spans="1:7">
      <c r="A602" s="52">
        <v>2081603</v>
      </c>
      <c r="B602" s="119" t="s">
        <v>46</v>
      </c>
      <c r="C602" s="122"/>
      <c r="D602" s="122"/>
      <c r="E602" s="122"/>
      <c r="F602" s="53"/>
      <c r="G602" s="53"/>
    </row>
    <row r="603" spans="1:7">
      <c r="A603" s="52">
        <v>2081699</v>
      </c>
      <c r="B603" s="119" t="s">
        <v>461</v>
      </c>
      <c r="C603" s="122"/>
      <c r="D603" s="122"/>
      <c r="E603" s="122"/>
      <c r="F603" s="53"/>
      <c r="G603" s="53"/>
    </row>
    <row r="604" spans="1:7">
      <c r="A604" s="52">
        <v>20819</v>
      </c>
      <c r="B604" s="119" t="s">
        <v>462</v>
      </c>
      <c r="C604" s="122">
        <f>SUM(C605:C606)</f>
        <v>2800</v>
      </c>
      <c r="D604" s="122">
        <f>SUM(D605:D606)</f>
        <v>3753</v>
      </c>
      <c r="E604" s="122">
        <f>SUM(E605:E606)</f>
        <v>5400</v>
      </c>
      <c r="F604" s="53"/>
      <c r="G604" s="53"/>
    </row>
    <row r="605" spans="1:7">
      <c r="A605" s="52">
        <v>2081901</v>
      </c>
      <c r="B605" s="119" t="s">
        <v>463</v>
      </c>
      <c r="C605" s="122">
        <v>1100</v>
      </c>
      <c r="D605" s="122">
        <v>1756</v>
      </c>
      <c r="E605" s="122">
        <f>1100+1300</f>
        <v>2400</v>
      </c>
      <c r="F605" s="53"/>
      <c r="G605" s="53"/>
    </row>
    <row r="606" spans="1:7">
      <c r="A606" s="52">
        <v>2081902</v>
      </c>
      <c r="B606" s="119" t="s">
        <v>464</v>
      </c>
      <c r="C606" s="122">
        <v>1700</v>
      </c>
      <c r="D606" s="122">
        <v>1997</v>
      </c>
      <c r="E606" s="122">
        <f>1700+1300</f>
        <v>3000</v>
      </c>
      <c r="F606" s="53"/>
      <c r="G606" s="53"/>
    </row>
    <row r="607" spans="1:7">
      <c r="A607" s="52">
        <v>20820</v>
      </c>
      <c r="B607" s="119" t="s">
        <v>465</v>
      </c>
      <c r="C607" s="122">
        <f>SUM(C608:C609)</f>
        <v>0</v>
      </c>
      <c r="D607" s="122">
        <f>SUM(D608:D609)</f>
        <v>296</v>
      </c>
      <c r="E607" s="122">
        <f>SUM(E608:E609)</f>
        <v>0</v>
      </c>
      <c r="F607" s="53"/>
      <c r="G607" s="53"/>
    </row>
    <row r="608" spans="1:7">
      <c r="A608" s="52">
        <v>2082001</v>
      </c>
      <c r="B608" s="119" t="s">
        <v>466</v>
      </c>
      <c r="C608" s="122"/>
      <c r="D608" s="122">
        <v>296</v>
      </c>
      <c r="E608" s="122"/>
      <c r="F608" s="53"/>
      <c r="G608" s="53"/>
    </row>
    <row r="609" spans="1:7">
      <c r="A609" s="52">
        <v>2082002</v>
      </c>
      <c r="B609" s="119" t="s">
        <v>467</v>
      </c>
      <c r="C609" s="122"/>
      <c r="D609" s="122"/>
      <c r="E609" s="122"/>
      <c r="F609" s="53"/>
      <c r="G609" s="53"/>
    </row>
    <row r="610" spans="1:7">
      <c r="A610" s="52">
        <v>20821</v>
      </c>
      <c r="B610" s="119" t="s">
        <v>468</v>
      </c>
      <c r="C610" s="122">
        <f>SUM(C611:C612)</f>
        <v>700</v>
      </c>
      <c r="D610" s="122">
        <f>SUM(D611:D612)</f>
        <v>83</v>
      </c>
      <c r="E610" s="122">
        <f>SUM(E611:E612)</f>
        <v>700</v>
      </c>
      <c r="F610" s="53"/>
      <c r="G610" s="53"/>
    </row>
    <row r="611" spans="1:7">
      <c r="A611" s="52">
        <v>2082101</v>
      </c>
      <c r="B611" s="119" t="s">
        <v>469</v>
      </c>
      <c r="C611" s="122"/>
      <c r="D611" s="122"/>
      <c r="E611" s="122"/>
      <c r="F611" s="53"/>
      <c r="G611" s="53"/>
    </row>
    <row r="612" spans="1:7">
      <c r="A612" s="52">
        <v>2082102</v>
      </c>
      <c r="B612" s="119" t="s">
        <v>470</v>
      </c>
      <c r="C612" s="122">
        <v>700</v>
      </c>
      <c r="D612" s="122">
        <v>83</v>
      </c>
      <c r="E612" s="122">
        <v>700</v>
      </c>
      <c r="F612" s="53"/>
      <c r="G612" s="53"/>
    </row>
    <row r="613" spans="1:7">
      <c r="A613" s="52">
        <v>20824</v>
      </c>
      <c r="B613" s="119" t="s">
        <v>471</v>
      </c>
      <c r="C613" s="122">
        <f>SUM(C614:C615)</f>
        <v>0</v>
      </c>
      <c r="D613" s="122">
        <f>SUM(D614:D615)</f>
        <v>0</v>
      </c>
      <c r="E613" s="122">
        <f>SUM(E614:E615)</f>
        <v>0</v>
      </c>
      <c r="F613" s="53"/>
      <c r="G613" s="53"/>
    </row>
    <row r="614" spans="1:7">
      <c r="A614" s="52">
        <v>2082401</v>
      </c>
      <c r="B614" s="119" t="s">
        <v>472</v>
      </c>
      <c r="C614" s="122"/>
      <c r="D614" s="122"/>
      <c r="E614" s="122"/>
      <c r="F614" s="53"/>
      <c r="G614" s="53"/>
    </row>
    <row r="615" spans="1:7">
      <c r="A615" s="52">
        <v>2082402</v>
      </c>
      <c r="B615" s="119" t="s">
        <v>473</v>
      </c>
      <c r="C615" s="122"/>
      <c r="D615" s="122"/>
      <c r="E615" s="122"/>
      <c r="F615" s="53"/>
      <c r="G615" s="53"/>
    </row>
    <row r="616" spans="1:7">
      <c r="A616" s="52">
        <v>20825</v>
      </c>
      <c r="B616" s="119" t="s">
        <v>474</v>
      </c>
      <c r="C616" s="122">
        <f>SUM(C617:C618)</f>
        <v>0</v>
      </c>
      <c r="D616" s="122">
        <f>SUM(D617:D618)</f>
        <v>0</v>
      </c>
      <c r="E616" s="122">
        <f>SUM(E617:E618)</f>
        <v>0</v>
      </c>
      <c r="F616" s="53"/>
      <c r="G616" s="53"/>
    </row>
    <row r="617" spans="1:7">
      <c r="A617" s="52">
        <v>2082501</v>
      </c>
      <c r="B617" s="119" t="s">
        <v>475</v>
      </c>
      <c r="C617" s="122"/>
      <c r="D617" s="122"/>
      <c r="E617" s="122"/>
      <c r="F617" s="53"/>
      <c r="G617" s="53"/>
    </row>
    <row r="618" spans="1:7">
      <c r="A618" s="52">
        <v>2082502</v>
      </c>
      <c r="B618" s="119" t="s">
        <v>476</v>
      </c>
      <c r="C618" s="122"/>
      <c r="D618" s="122"/>
      <c r="E618" s="122"/>
      <c r="F618" s="53"/>
      <c r="G618" s="53"/>
    </row>
    <row r="619" spans="1:7">
      <c r="A619" s="52">
        <v>20826</v>
      </c>
      <c r="B619" s="119" t="s">
        <v>477</v>
      </c>
      <c r="C619" s="122">
        <f>SUM(C620:C622)</f>
        <v>11290</v>
      </c>
      <c r="D619" s="122">
        <f>SUM(D620:D622)</f>
        <v>4442</v>
      </c>
      <c r="E619" s="122">
        <f>SUM(E620:E622)</f>
        <v>4335</v>
      </c>
      <c r="F619" s="53"/>
      <c r="G619" s="53"/>
    </row>
    <row r="620" spans="1:7">
      <c r="A620" s="52">
        <v>2082601</v>
      </c>
      <c r="B620" s="119" t="s">
        <v>478</v>
      </c>
      <c r="C620" s="122">
        <v>9600</v>
      </c>
      <c r="D620" s="122">
        <v>384</v>
      </c>
      <c r="E620" s="122">
        <f>9600-8455</f>
        <v>1145</v>
      </c>
      <c r="F620" s="53"/>
      <c r="G620" s="53"/>
    </row>
    <row r="621" spans="1:7">
      <c r="A621" s="52">
        <v>2082602</v>
      </c>
      <c r="B621" s="119" t="s">
        <v>479</v>
      </c>
      <c r="C621" s="122">
        <v>1690</v>
      </c>
      <c r="D621" s="122">
        <v>4058</v>
      </c>
      <c r="E621" s="122">
        <f>1690+1500</f>
        <v>3190</v>
      </c>
      <c r="F621" s="53"/>
      <c r="G621" s="53"/>
    </row>
    <row r="622" spans="1:7">
      <c r="A622" s="52">
        <v>2082699</v>
      </c>
      <c r="B622" s="119" t="s">
        <v>480</v>
      </c>
      <c r="C622" s="122"/>
      <c r="D622" s="122">
        <v>0</v>
      </c>
      <c r="E622" s="122"/>
      <c r="F622" s="53"/>
      <c r="G622" s="53"/>
    </row>
    <row r="623" spans="1:7">
      <c r="A623" s="52">
        <v>20827</v>
      </c>
      <c r="B623" s="119" t="s">
        <v>481</v>
      </c>
      <c r="C623" s="122">
        <f>SUM(C624:C626)</f>
        <v>0</v>
      </c>
      <c r="D623" s="122">
        <f>SUM(D624:D626)</f>
        <v>0</v>
      </c>
      <c r="E623" s="122">
        <f>SUM(E624:E626)</f>
        <v>0</v>
      </c>
      <c r="F623" s="53"/>
      <c r="G623" s="53"/>
    </row>
    <row r="624" spans="1:7">
      <c r="A624" s="52">
        <v>2082701</v>
      </c>
      <c r="B624" s="119" t="s">
        <v>482</v>
      </c>
      <c r="C624" s="122"/>
      <c r="D624" s="122"/>
      <c r="E624" s="122"/>
      <c r="F624" s="53"/>
      <c r="G624" s="53"/>
    </row>
    <row r="625" spans="1:7">
      <c r="A625" s="52">
        <v>2082702</v>
      </c>
      <c r="B625" s="119" t="s">
        <v>483</v>
      </c>
      <c r="C625" s="122"/>
      <c r="D625" s="122"/>
      <c r="E625" s="122"/>
      <c r="F625" s="53"/>
      <c r="G625" s="53"/>
    </row>
    <row r="626" spans="1:7">
      <c r="A626" s="52">
        <v>2082799</v>
      </c>
      <c r="B626" s="119" t="s">
        <v>484</v>
      </c>
      <c r="C626" s="122"/>
      <c r="D626" s="122"/>
      <c r="E626" s="122"/>
      <c r="F626" s="53"/>
      <c r="G626" s="53"/>
    </row>
    <row r="627" spans="1:7">
      <c r="A627" s="52">
        <v>20828</v>
      </c>
      <c r="B627" s="134" t="s">
        <v>485</v>
      </c>
      <c r="C627" s="122">
        <f>SUM(C628:C634)</f>
        <v>90</v>
      </c>
      <c r="D627" s="122">
        <f>SUM(D628:D634)</f>
        <v>264</v>
      </c>
      <c r="E627" s="122">
        <f>SUM(E628:E634)</f>
        <v>90</v>
      </c>
      <c r="F627" s="53"/>
      <c r="G627" s="53"/>
    </row>
    <row r="628" spans="1:7">
      <c r="A628" s="52">
        <v>2082801</v>
      </c>
      <c r="B628" s="119" t="s">
        <v>44</v>
      </c>
      <c r="C628" s="122">
        <v>70</v>
      </c>
      <c r="D628" s="122">
        <v>123</v>
      </c>
      <c r="E628" s="122">
        <v>70</v>
      </c>
      <c r="F628" s="133"/>
      <c r="G628" s="133"/>
    </row>
    <row r="629" spans="1:7">
      <c r="A629" s="52">
        <v>2082802</v>
      </c>
      <c r="B629" s="119" t="s">
        <v>45</v>
      </c>
      <c r="C629" s="122"/>
      <c r="D629" s="122">
        <v>0</v>
      </c>
      <c r="E629" s="122"/>
      <c r="F629" s="53"/>
      <c r="G629" s="53"/>
    </row>
    <row r="630" spans="1:7">
      <c r="A630" s="52">
        <v>2082803</v>
      </c>
      <c r="B630" s="119" t="s">
        <v>46</v>
      </c>
      <c r="C630" s="122"/>
      <c r="D630" s="122">
        <v>0</v>
      </c>
      <c r="E630" s="122"/>
      <c r="F630" s="53"/>
      <c r="G630" s="53"/>
    </row>
    <row r="631" spans="1:7">
      <c r="A631" s="52">
        <v>2082804</v>
      </c>
      <c r="B631" s="119" t="s">
        <v>486</v>
      </c>
      <c r="C631" s="122"/>
      <c r="D631" s="122">
        <v>54</v>
      </c>
      <c r="E631" s="122"/>
      <c r="F631" s="53"/>
      <c r="G631" s="53"/>
    </row>
    <row r="632" spans="1:7">
      <c r="A632" s="52">
        <v>2082805</v>
      </c>
      <c r="B632" s="119" t="s">
        <v>487</v>
      </c>
      <c r="C632" s="122"/>
      <c r="D632" s="122">
        <v>0</v>
      </c>
      <c r="E632" s="122"/>
      <c r="F632" s="53"/>
      <c r="G632" s="53"/>
    </row>
    <row r="633" spans="1:7">
      <c r="A633" s="52">
        <v>2082850</v>
      </c>
      <c r="B633" s="119" t="s">
        <v>53</v>
      </c>
      <c r="C633" s="122"/>
      <c r="D633" s="122">
        <v>0</v>
      </c>
      <c r="E633" s="122"/>
      <c r="F633" s="53"/>
      <c r="G633" s="53"/>
    </row>
    <row r="634" spans="1:7">
      <c r="A634" s="52">
        <v>2082899</v>
      </c>
      <c r="B634" s="119" t="s">
        <v>488</v>
      </c>
      <c r="C634" s="122">
        <v>20</v>
      </c>
      <c r="D634" s="122">
        <v>87</v>
      </c>
      <c r="E634" s="122">
        <v>20</v>
      </c>
      <c r="F634" s="53"/>
      <c r="G634" s="53"/>
    </row>
    <row r="635" spans="1:7">
      <c r="A635" s="52">
        <v>20830</v>
      </c>
      <c r="B635" s="119" t="s">
        <v>489</v>
      </c>
      <c r="C635" s="122">
        <f>SUM(C636:C637)</f>
        <v>0</v>
      </c>
      <c r="D635" s="122">
        <f>SUM(D636:D637)</f>
        <v>0</v>
      </c>
      <c r="E635" s="122">
        <f>SUM(E636:E637)</f>
        <v>0</v>
      </c>
      <c r="F635" s="53"/>
      <c r="G635" s="53"/>
    </row>
    <row r="636" spans="1:7">
      <c r="A636" s="52">
        <v>2083001</v>
      </c>
      <c r="B636" s="119" t="s">
        <v>490</v>
      </c>
      <c r="C636" s="122"/>
      <c r="D636" s="122"/>
      <c r="E636" s="122"/>
      <c r="F636" s="53"/>
      <c r="G636" s="53"/>
    </row>
    <row r="637" spans="1:7">
      <c r="A637" s="52">
        <v>2083099</v>
      </c>
      <c r="B637" s="119" t="s">
        <v>491</v>
      </c>
      <c r="C637" s="122"/>
      <c r="D637" s="122"/>
      <c r="E637" s="122"/>
      <c r="F637" s="53"/>
      <c r="G637" s="53"/>
    </row>
    <row r="638" ht="17.25" spans="1:7">
      <c r="A638" s="130">
        <v>20899</v>
      </c>
      <c r="B638" s="131" t="s">
        <v>492</v>
      </c>
      <c r="C638" s="127">
        <f>SUM(C639)</f>
        <v>0</v>
      </c>
      <c r="D638" s="127">
        <f>SUM(D639)</f>
        <v>0</v>
      </c>
      <c r="E638" s="127">
        <f>SUM(E639)</f>
        <v>0</v>
      </c>
      <c r="F638" s="53"/>
      <c r="G638" s="53"/>
    </row>
    <row r="639" spans="1:7">
      <c r="A639" s="52">
        <v>2089999</v>
      </c>
      <c r="B639" s="119" t="s">
        <v>493</v>
      </c>
      <c r="C639" s="53"/>
      <c r="D639" s="53"/>
      <c r="E639" s="53"/>
      <c r="F639" s="53"/>
      <c r="G639" s="53"/>
    </row>
    <row r="640" spans="1:7">
      <c r="A640" s="52">
        <v>210</v>
      </c>
      <c r="B640" s="119" t="s">
        <v>494</v>
      </c>
      <c r="C640" s="120">
        <f>C641+C646+C661+C665+C677+C680+C684+C689+C693+C697+C700+C709+C711</f>
        <v>12000</v>
      </c>
      <c r="D640" s="120">
        <f>D641+D646+D661+D665+D677+D680+D684+D689+D693+D697+D700+D709+D711</f>
        <v>13567</v>
      </c>
      <c r="E640" s="120">
        <f>E641+E646+E661+E665+E677+E680+E684+E689+E693+E697+E700+E709+E711</f>
        <v>12000</v>
      </c>
      <c r="F640" s="53"/>
      <c r="G640" s="53"/>
    </row>
    <row r="641" spans="1:7">
      <c r="A641" s="52">
        <v>21001</v>
      </c>
      <c r="B641" s="119" t="s">
        <v>495</v>
      </c>
      <c r="C641" s="122">
        <f>SUM(C642:C645)</f>
        <v>230</v>
      </c>
      <c r="D641" s="122">
        <f>SUM(D642:D645)</f>
        <v>374</v>
      </c>
      <c r="E641" s="122">
        <f>SUM(E642:E645)</f>
        <v>230</v>
      </c>
      <c r="F641" s="53"/>
      <c r="G641" s="53"/>
    </row>
    <row r="642" spans="1:7">
      <c r="A642" s="52">
        <v>2100101</v>
      </c>
      <c r="B642" s="119" t="s">
        <v>44</v>
      </c>
      <c r="C642" s="122">
        <v>200</v>
      </c>
      <c r="D642" s="122">
        <v>171</v>
      </c>
      <c r="E642" s="122">
        <v>200</v>
      </c>
      <c r="F642" s="53"/>
      <c r="G642" s="53"/>
    </row>
    <row r="643" spans="1:7">
      <c r="A643" s="52">
        <v>2100102</v>
      </c>
      <c r="B643" s="119" t="s">
        <v>45</v>
      </c>
      <c r="C643" s="122">
        <v>30</v>
      </c>
      <c r="D643" s="122">
        <v>170</v>
      </c>
      <c r="E643" s="122">
        <v>30</v>
      </c>
      <c r="F643" s="53"/>
      <c r="G643" s="53"/>
    </row>
    <row r="644" spans="1:7">
      <c r="A644" s="52">
        <v>2100103</v>
      </c>
      <c r="B644" s="119" t="s">
        <v>46</v>
      </c>
      <c r="C644" s="122"/>
      <c r="D644" s="122">
        <v>0</v>
      </c>
      <c r="E644" s="122"/>
      <c r="F644" s="53"/>
      <c r="G644" s="53"/>
    </row>
    <row r="645" spans="1:7">
      <c r="A645" s="52">
        <v>2100199</v>
      </c>
      <c r="B645" s="119" t="s">
        <v>496</v>
      </c>
      <c r="C645" s="122"/>
      <c r="D645" s="122">
        <v>33</v>
      </c>
      <c r="E645" s="122"/>
      <c r="F645" s="53"/>
      <c r="G645" s="53"/>
    </row>
    <row r="646" spans="1:7">
      <c r="A646" s="52">
        <v>21002</v>
      </c>
      <c r="B646" s="119" t="s">
        <v>497</v>
      </c>
      <c r="C646" s="122">
        <f>SUM(C647:C660)</f>
        <v>0</v>
      </c>
      <c r="D646" s="122">
        <f>SUM(D647:D660)</f>
        <v>0</v>
      </c>
      <c r="E646" s="122">
        <f>SUM(E647:E660)</f>
        <v>0</v>
      </c>
      <c r="F646" s="53"/>
      <c r="G646" s="53"/>
    </row>
    <row r="647" spans="1:7">
      <c r="A647" s="52">
        <v>2100201</v>
      </c>
      <c r="B647" s="119" t="s">
        <v>498</v>
      </c>
      <c r="C647" s="122"/>
      <c r="D647" s="122"/>
      <c r="E647" s="122"/>
      <c r="F647" s="53"/>
      <c r="G647" s="53"/>
    </row>
    <row r="648" spans="1:7">
      <c r="A648" s="52">
        <v>2100202</v>
      </c>
      <c r="B648" s="119" t="s">
        <v>499</v>
      </c>
      <c r="C648" s="122"/>
      <c r="D648" s="122"/>
      <c r="E648" s="122"/>
      <c r="F648" s="53"/>
      <c r="G648" s="53"/>
    </row>
    <row r="649" spans="1:7">
      <c r="A649" s="52">
        <v>2100203</v>
      </c>
      <c r="B649" s="119" t="s">
        <v>500</v>
      </c>
      <c r="C649" s="122"/>
      <c r="D649" s="122"/>
      <c r="E649" s="122"/>
      <c r="F649" s="53"/>
      <c r="G649" s="53"/>
    </row>
    <row r="650" spans="1:7">
      <c r="A650" s="52">
        <v>2100204</v>
      </c>
      <c r="B650" s="119" t="s">
        <v>501</v>
      </c>
      <c r="C650" s="135"/>
      <c r="D650" s="135"/>
      <c r="E650" s="135"/>
      <c r="F650" s="133"/>
      <c r="G650" s="133"/>
    </row>
    <row r="651" spans="1:7">
      <c r="A651" s="52">
        <v>2100205</v>
      </c>
      <c r="B651" s="119" t="s">
        <v>502</v>
      </c>
      <c r="C651" s="135"/>
      <c r="D651" s="135"/>
      <c r="E651" s="135"/>
      <c r="F651" s="133"/>
      <c r="G651" s="133"/>
    </row>
    <row r="652" spans="1:7">
      <c r="A652" s="52">
        <v>2100206</v>
      </c>
      <c r="B652" s="119" t="s">
        <v>503</v>
      </c>
      <c r="C652" s="135"/>
      <c r="D652" s="135"/>
      <c r="E652" s="135"/>
      <c r="F652" s="133"/>
      <c r="G652" s="133"/>
    </row>
    <row r="653" spans="1:7">
      <c r="A653" s="52">
        <v>2100207</v>
      </c>
      <c r="B653" s="119" t="s">
        <v>504</v>
      </c>
      <c r="C653" s="122"/>
      <c r="D653" s="122"/>
      <c r="E653" s="122"/>
      <c r="F653" s="53"/>
      <c r="G653" s="53"/>
    </row>
    <row r="654" spans="1:7">
      <c r="A654" s="52">
        <v>2100208</v>
      </c>
      <c r="B654" s="119" t="s">
        <v>505</v>
      </c>
      <c r="C654" s="122"/>
      <c r="D654" s="122"/>
      <c r="E654" s="122"/>
      <c r="F654" s="53"/>
      <c r="G654" s="53"/>
    </row>
    <row r="655" spans="1:7">
      <c r="A655" s="52">
        <v>2100209</v>
      </c>
      <c r="B655" s="119" t="s">
        <v>506</v>
      </c>
      <c r="C655" s="122"/>
      <c r="D655" s="122"/>
      <c r="E655" s="122"/>
      <c r="F655" s="53"/>
      <c r="G655" s="53"/>
    </row>
    <row r="656" spans="1:7">
      <c r="A656" s="52">
        <v>2100210</v>
      </c>
      <c r="B656" s="119" t="s">
        <v>507</v>
      </c>
      <c r="C656" s="122"/>
      <c r="D656" s="122"/>
      <c r="E656" s="122"/>
      <c r="F656" s="53"/>
      <c r="G656" s="53"/>
    </row>
    <row r="657" spans="1:7">
      <c r="A657" s="52">
        <v>2100211</v>
      </c>
      <c r="B657" s="119" t="s">
        <v>508</v>
      </c>
      <c r="C657" s="122"/>
      <c r="D657" s="122"/>
      <c r="E657" s="122"/>
      <c r="F657" s="53"/>
      <c r="G657" s="53"/>
    </row>
    <row r="658" spans="1:7">
      <c r="A658" s="52">
        <v>2100212</v>
      </c>
      <c r="B658" s="119" t="s">
        <v>509</v>
      </c>
      <c r="C658" s="122"/>
      <c r="D658" s="122"/>
      <c r="E658" s="122"/>
      <c r="F658" s="53"/>
      <c r="G658" s="53"/>
    </row>
    <row r="659" spans="1:7">
      <c r="A659" s="52">
        <v>2100213</v>
      </c>
      <c r="B659" s="119" t="s">
        <v>510</v>
      </c>
      <c r="C659" s="122"/>
      <c r="D659" s="122"/>
      <c r="E659" s="122"/>
      <c r="F659" s="53"/>
      <c r="G659" s="53"/>
    </row>
    <row r="660" spans="1:7">
      <c r="A660" s="52">
        <v>2100299</v>
      </c>
      <c r="B660" s="119" t="s">
        <v>511</v>
      </c>
      <c r="C660" s="122"/>
      <c r="D660" s="122"/>
      <c r="E660" s="122"/>
      <c r="F660" s="53"/>
      <c r="G660" s="53"/>
    </row>
    <row r="661" spans="1:7">
      <c r="A661" s="52">
        <v>21003</v>
      </c>
      <c r="B661" s="119" t="s">
        <v>512</v>
      </c>
      <c r="C661" s="122">
        <f>SUM(C662:C664)</f>
        <v>1530</v>
      </c>
      <c r="D661" s="122">
        <f>SUM(D662:D664)</f>
        <v>1765</v>
      </c>
      <c r="E661" s="122">
        <f>SUM(E662:E664)</f>
        <v>1530</v>
      </c>
      <c r="F661" s="133"/>
      <c r="G661" s="133"/>
    </row>
    <row r="662" spans="1:7">
      <c r="A662" s="52">
        <v>2100301</v>
      </c>
      <c r="B662" s="119" t="s">
        <v>513</v>
      </c>
      <c r="C662" s="122"/>
      <c r="D662" s="122"/>
      <c r="E662" s="122"/>
      <c r="F662" s="133"/>
      <c r="G662" s="133"/>
    </row>
    <row r="663" spans="1:7">
      <c r="A663" s="52">
        <v>2100302</v>
      </c>
      <c r="B663" s="119" t="s">
        <v>514</v>
      </c>
      <c r="C663" s="122">
        <v>1300</v>
      </c>
      <c r="D663" s="122">
        <v>1505</v>
      </c>
      <c r="E663" s="122">
        <v>1300</v>
      </c>
      <c r="F663" s="133"/>
      <c r="G663" s="133"/>
    </row>
    <row r="664" spans="1:7">
      <c r="A664" s="52">
        <v>2100399</v>
      </c>
      <c r="B664" s="119" t="s">
        <v>515</v>
      </c>
      <c r="C664" s="122">
        <v>230</v>
      </c>
      <c r="D664" s="122">
        <v>260</v>
      </c>
      <c r="E664" s="122">
        <v>230</v>
      </c>
      <c r="F664" s="133"/>
      <c r="G664" s="133"/>
    </row>
    <row r="665" spans="1:7">
      <c r="A665" s="52">
        <v>21004</v>
      </c>
      <c r="B665" s="119" t="s">
        <v>516</v>
      </c>
      <c r="C665" s="122">
        <f>SUM(C666:C676)</f>
        <v>2810</v>
      </c>
      <c r="D665" s="122">
        <f>SUM(D666:D676)</f>
        <v>3212</v>
      </c>
      <c r="E665" s="122">
        <f>SUM(E666:E676)</f>
        <v>2810</v>
      </c>
      <c r="F665" s="133"/>
      <c r="G665" s="133"/>
    </row>
    <row r="666" spans="1:7">
      <c r="A666" s="52">
        <v>2100401</v>
      </c>
      <c r="B666" s="119" t="s">
        <v>517</v>
      </c>
      <c r="C666" s="122"/>
      <c r="D666" s="122">
        <v>22</v>
      </c>
      <c r="E666" s="122"/>
      <c r="F666" s="133"/>
      <c r="G666" s="133"/>
    </row>
    <row r="667" spans="1:7">
      <c r="A667" s="52">
        <v>2100402</v>
      </c>
      <c r="B667" s="119" t="s">
        <v>518</v>
      </c>
      <c r="C667" s="122"/>
      <c r="D667" s="122">
        <v>39</v>
      </c>
      <c r="E667" s="122"/>
      <c r="F667" s="133"/>
      <c r="G667" s="133"/>
    </row>
    <row r="668" spans="1:7">
      <c r="A668" s="52">
        <v>2100403</v>
      </c>
      <c r="B668" s="119" t="s">
        <v>519</v>
      </c>
      <c r="C668" s="122"/>
      <c r="D668" s="122">
        <v>0</v>
      </c>
      <c r="E668" s="122"/>
      <c r="F668" s="133"/>
      <c r="G668" s="133"/>
    </row>
    <row r="669" spans="1:7">
      <c r="A669" s="52">
        <v>2100404</v>
      </c>
      <c r="B669" s="119" t="s">
        <v>520</v>
      </c>
      <c r="C669" s="122"/>
      <c r="D669" s="122">
        <v>0</v>
      </c>
      <c r="E669" s="122"/>
      <c r="F669" s="133"/>
      <c r="G669" s="133"/>
    </row>
    <row r="670" spans="1:7">
      <c r="A670" s="52">
        <v>2100405</v>
      </c>
      <c r="B670" s="119" t="s">
        <v>521</v>
      </c>
      <c r="C670" s="122"/>
      <c r="D670" s="122">
        <v>0</v>
      </c>
      <c r="E670" s="122"/>
      <c r="F670" s="53"/>
      <c r="G670" s="53"/>
    </row>
    <row r="671" spans="1:7">
      <c r="A671" s="52">
        <v>2100406</v>
      </c>
      <c r="B671" s="119" t="s">
        <v>522</v>
      </c>
      <c r="C671" s="122"/>
      <c r="D671" s="122">
        <v>0</v>
      </c>
      <c r="E671" s="122"/>
      <c r="F671" s="53"/>
      <c r="G671" s="53"/>
    </row>
    <row r="672" spans="1:7">
      <c r="A672" s="52">
        <v>2100407</v>
      </c>
      <c r="B672" s="119" t="s">
        <v>523</v>
      </c>
      <c r="C672" s="122"/>
      <c r="D672" s="122">
        <v>0</v>
      </c>
      <c r="E672" s="122"/>
      <c r="F672" s="53"/>
      <c r="G672" s="53"/>
    </row>
    <row r="673" spans="1:7">
      <c r="A673" s="52">
        <v>2100408</v>
      </c>
      <c r="B673" s="119" t="s">
        <v>524</v>
      </c>
      <c r="C673" s="122">
        <v>680</v>
      </c>
      <c r="D673" s="122">
        <v>965</v>
      </c>
      <c r="E673" s="122">
        <v>680</v>
      </c>
      <c r="F673" s="53"/>
      <c r="G673" s="53"/>
    </row>
    <row r="674" spans="1:7">
      <c r="A674" s="52">
        <v>2100409</v>
      </c>
      <c r="B674" s="119" t="s">
        <v>525</v>
      </c>
      <c r="C674" s="122">
        <v>900</v>
      </c>
      <c r="D674" s="122">
        <v>196</v>
      </c>
      <c r="E674" s="122">
        <v>900</v>
      </c>
      <c r="F674" s="53"/>
      <c r="G674" s="53"/>
    </row>
    <row r="675" spans="1:7">
      <c r="A675" s="52">
        <v>2100410</v>
      </c>
      <c r="B675" s="119" t="s">
        <v>526</v>
      </c>
      <c r="C675" s="122">
        <v>930</v>
      </c>
      <c r="D675" s="122">
        <v>1189</v>
      </c>
      <c r="E675" s="122">
        <v>930</v>
      </c>
      <c r="F675" s="53"/>
      <c r="G675" s="53"/>
    </row>
    <row r="676" spans="1:7">
      <c r="A676" s="52">
        <v>2100499</v>
      </c>
      <c r="B676" s="119" t="s">
        <v>527</v>
      </c>
      <c r="C676" s="122">
        <v>300</v>
      </c>
      <c r="D676" s="122">
        <v>801</v>
      </c>
      <c r="E676" s="122">
        <v>300</v>
      </c>
      <c r="F676" s="53"/>
      <c r="G676" s="53"/>
    </row>
    <row r="677" spans="1:7">
      <c r="A677" s="52">
        <v>21006</v>
      </c>
      <c r="B677" s="119" t="s">
        <v>528</v>
      </c>
      <c r="C677" s="122">
        <f>SUM(C678:C679)</f>
        <v>10</v>
      </c>
      <c r="D677" s="122">
        <f>SUM(D678:D679)</f>
        <v>20</v>
      </c>
      <c r="E677" s="122">
        <f>SUM(E678:E679)</f>
        <v>10</v>
      </c>
      <c r="F677" s="53"/>
      <c r="G677" s="53"/>
    </row>
    <row r="678" spans="1:7">
      <c r="A678" s="52">
        <v>2100601</v>
      </c>
      <c r="B678" s="119" t="s">
        <v>529</v>
      </c>
      <c r="C678" s="122">
        <v>10</v>
      </c>
      <c r="D678" s="122">
        <v>20</v>
      </c>
      <c r="E678" s="122">
        <v>10</v>
      </c>
      <c r="F678" s="53"/>
      <c r="G678" s="53"/>
    </row>
    <row r="679" spans="1:7">
      <c r="A679" s="52">
        <v>2100699</v>
      </c>
      <c r="B679" s="119" t="s">
        <v>530</v>
      </c>
      <c r="C679" s="122"/>
      <c r="D679" s="122"/>
      <c r="E679" s="122"/>
      <c r="F679" s="53"/>
      <c r="G679" s="53"/>
    </row>
    <row r="680" spans="1:7">
      <c r="A680" s="52">
        <v>21007</v>
      </c>
      <c r="B680" s="119" t="s">
        <v>531</v>
      </c>
      <c r="C680" s="122">
        <f>SUM(C681:C683)</f>
        <v>210</v>
      </c>
      <c r="D680" s="122">
        <f>SUM(D681:D683)</f>
        <v>164</v>
      </c>
      <c r="E680" s="122">
        <f>SUM(E681:E683)</f>
        <v>210</v>
      </c>
      <c r="F680" s="53"/>
      <c r="G680" s="53"/>
    </row>
    <row r="681" spans="1:7">
      <c r="A681" s="52">
        <v>2100716</v>
      </c>
      <c r="B681" s="119" t="s">
        <v>532</v>
      </c>
      <c r="C681" s="122">
        <v>80</v>
      </c>
      <c r="D681" s="122"/>
      <c r="E681" s="122">
        <v>80</v>
      </c>
      <c r="F681" s="53"/>
      <c r="G681" s="53"/>
    </row>
    <row r="682" spans="1:7">
      <c r="A682" s="52">
        <v>2100717</v>
      </c>
      <c r="B682" s="119" t="s">
        <v>533</v>
      </c>
      <c r="C682" s="122">
        <v>10</v>
      </c>
      <c r="D682" s="122">
        <v>8</v>
      </c>
      <c r="E682" s="122">
        <v>10</v>
      </c>
      <c r="F682" s="53"/>
      <c r="G682" s="53"/>
    </row>
    <row r="683" spans="1:7">
      <c r="A683" s="52">
        <v>2100799</v>
      </c>
      <c r="B683" s="119" t="s">
        <v>534</v>
      </c>
      <c r="C683" s="122">
        <v>120</v>
      </c>
      <c r="D683" s="122">
        <v>156</v>
      </c>
      <c r="E683" s="122">
        <v>120</v>
      </c>
      <c r="F683" s="53"/>
      <c r="G683" s="53"/>
    </row>
    <row r="684" spans="1:7">
      <c r="A684" s="52">
        <v>21011</v>
      </c>
      <c r="B684" s="119" t="s">
        <v>535</v>
      </c>
      <c r="C684" s="122">
        <f>SUM(C685:C688)</f>
        <v>1350</v>
      </c>
      <c r="D684" s="122">
        <f>SUM(D685:D688)</f>
        <v>771</v>
      </c>
      <c r="E684" s="122">
        <f>SUM(E685:E688)</f>
        <v>1350</v>
      </c>
      <c r="F684" s="53"/>
      <c r="G684" s="53"/>
    </row>
    <row r="685" spans="1:7">
      <c r="A685" s="52">
        <v>2101101</v>
      </c>
      <c r="B685" s="119" t="s">
        <v>536</v>
      </c>
      <c r="C685" s="122">
        <v>800</v>
      </c>
      <c r="D685" s="122">
        <v>703</v>
      </c>
      <c r="E685" s="122">
        <v>800</v>
      </c>
      <c r="F685" s="53"/>
      <c r="G685" s="53"/>
    </row>
    <row r="686" spans="1:7">
      <c r="A686" s="52">
        <v>2101102</v>
      </c>
      <c r="B686" s="119" t="s">
        <v>537</v>
      </c>
      <c r="C686" s="122">
        <v>550</v>
      </c>
      <c r="D686" s="122">
        <v>68</v>
      </c>
      <c r="E686" s="122">
        <v>550</v>
      </c>
      <c r="F686" s="53"/>
      <c r="G686" s="53"/>
    </row>
    <row r="687" spans="1:7">
      <c r="A687" s="52">
        <v>2101103</v>
      </c>
      <c r="B687" s="119" t="s">
        <v>538</v>
      </c>
      <c r="C687" s="122"/>
      <c r="D687" s="122"/>
      <c r="E687" s="122"/>
      <c r="F687" s="53"/>
      <c r="G687" s="53"/>
    </row>
    <row r="688" spans="1:7">
      <c r="A688" s="52">
        <v>2101199</v>
      </c>
      <c r="B688" s="119" t="s">
        <v>539</v>
      </c>
      <c r="C688" s="122"/>
      <c r="D688" s="122"/>
      <c r="E688" s="122"/>
      <c r="F688" s="53"/>
      <c r="G688" s="53"/>
    </row>
    <row r="689" spans="1:7">
      <c r="A689" s="52">
        <v>21012</v>
      </c>
      <c r="B689" s="119" t="s">
        <v>540</v>
      </c>
      <c r="C689" s="122">
        <f>SUM(C690:C692)</f>
        <v>4800</v>
      </c>
      <c r="D689" s="122">
        <f>SUM(D690:D692)</f>
        <v>6379</v>
      </c>
      <c r="E689" s="122">
        <f>SUM(E690:E692)</f>
        <v>4800</v>
      </c>
      <c r="F689" s="53"/>
      <c r="G689" s="53"/>
    </row>
    <row r="690" spans="1:7">
      <c r="A690" s="52">
        <v>2101201</v>
      </c>
      <c r="B690" s="119" t="s">
        <v>541</v>
      </c>
      <c r="C690" s="122"/>
      <c r="D690" s="122"/>
      <c r="E690" s="122"/>
      <c r="F690" s="53"/>
      <c r="G690" s="53"/>
    </row>
    <row r="691" spans="1:7">
      <c r="A691" s="52">
        <v>2101202</v>
      </c>
      <c r="B691" s="119" t="s">
        <v>542</v>
      </c>
      <c r="C691" s="122">
        <v>4800</v>
      </c>
      <c r="D691" s="122">
        <v>6379</v>
      </c>
      <c r="E691" s="122">
        <v>4800</v>
      </c>
      <c r="F691" s="53"/>
      <c r="G691" s="53"/>
    </row>
    <row r="692" spans="1:7">
      <c r="A692" s="52">
        <v>2101299</v>
      </c>
      <c r="B692" s="119" t="s">
        <v>543</v>
      </c>
      <c r="C692" s="122"/>
      <c r="D692" s="122"/>
      <c r="E692" s="122"/>
      <c r="F692" s="53"/>
      <c r="G692" s="53"/>
    </row>
    <row r="693" spans="1:7">
      <c r="A693" s="52">
        <v>21013</v>
      </c>
      <c r="B693" s="119" t="s">
        <v>544</v>
      </c>
      <c r="C693" s="122">
        <f>SUM(C694:C696)</f>
        <v>700</v>
      </c>
      <c r="D693" s="122">
        <f>SUM(D694:D696)</f>
        <v>295</v>
      </c>
      <c r="E693" s="122">
        <f>SUM(E694:E696)</f>
        <v>700</v>
      </c>
      <c r="F693" s="53"/>
      <c r="G693" s="53"/>
    </row>
    <row r="694" spans="1:7">
      <c r="A694" s="52">
        <v>2101301</v>
      </c>
      <c r="B694" s="119" t="s">
        <v>545</v>
      </c>
      <c r="C694" s="122">
        <v>700</v>
      </c>
      <c r="D694" s="122">
        <v>295</v>
      </c>
      <c r="E694" s="122">
        <v>700</v>
      </c>
      <c r="F694" s="53"/>
      <c r="G694" s="53"/>
    </row>
    <row r="695" spans="1:7">
      <c r="A695" s="52">
        <v>2101302</v>
      </c>
      <c r="B695" s="119" t="s">
        <v>546</v>
      </c>
      <c r="C695" s="122"/>
      <c r="D695" s="122"/>
      <c r="E695" s="122"/>
      <c r="F695" s="53"/>
      <c r="G695" s="53"/>
    </row>
    <row r="696" spans="1:7">
      <c r="A696" s="52">
        <v>2101399</v>
      </c>
      <c r="B696" s="119" t="s">
        <v>547</v>
      </c>
      <c r="C696" s="122"/>
      <c r="D696" s="122"/>
      <c r="E696" s="122"/>
      <c r="F696" s="53"/>
      <c r="G696" s="53"/>
    </row>
    <row r="697" spans="1:7">
      <c r="A697" s="52">
        <v>21014</v>
      </c>
      <c r="B697" s="119" t="s">
        <v>548</v>
      </c>
      <c r="C697" s="122">
        <f>SUM(C698:C699)</f>
        <v>10</v>
      </c>
      <c r="D697" s="122">
        <f>SUM(D698:D699)</f>
        <v>10</v>
      </c>
      <c r="E697" s="122">
        <f>SUM(E698:E699)</f>
        <v>10</v>
      </c>
      <c r="F697" s="53"/>
      <c r="G697" s="53"/>
    </row>
    <row r="698" spans="1:7">
      <c r="A698" s="52">
        <v>2101401</v>
      </c>
      <c r="B698" s="119" t="s">
        <v>549</v>
      </c>
      <c r="C698" s="122">
        <v>10</v>
      </c>
      <c r="D698" s="122">
        <v>10</v>
      </c>
      <c r="E698" s="122">
        <v>10</v>
      </c>
      <c r="F698" s="53"/>
      <c r="G698" s="53"/>
    </row>
    <row r="699" spans="1:7">
      <c r="A699" s="52">
        <v>2101499</v>
      </c>
      <c r="B699" s="119" t="s">
        <v>550</v>
      </c>
      <c r="C699" s="122"/>
      <c r="D699" s="122"/>
      <c r="E699" s="122"/>
      <c r="F699" s="53"/>
      <c r="G699" s="53"/>
    </row>
    <row r="700" spans="1:7">
      <c r="A700" s="52">
        <v>21015</v>
      </c>
      <c r="B700" s="119" t="s">
        <v>551</v>
      </c>
      <c r="C700" s="122">
        <f>SUM(C701:C708)</f>
        <v>100</v>
      </c>
      <c r="D700" s="122">
        <f>SUM(D701:D708)</f>
        <v>152</v>
      </c>
      <c r="E700" s="122">
        <f>SUM(E701:E708)</f>
        <v>100</v>
      </c>
      <c r="F700" s="53"/>
      <c r="G700" s="53"/>
    </row>
    <row r="701" spans="1:7">
      <c r="A701" s="52">
        <v>2101501</v>
      </c>
      <c r="B701" s="119" t="s">
        <v>44</v>
      </c>
      <c r="C701" s="122">
        <v>100</v>
      </c>
      <c r="D701" s="122">
        <v>98</v>
      </c>
      <c r="E701" s="122">
        <v>100</v>
      </c>
      <c r="F701" s="53"/>
      <c r="G701" s="53"/>
    </row>
    <row r="702" spans="1:7">
      <c r="A702" s="52">
        <v>2101502</v>
      </c>
      <c r="B702" s="119" t="s">
        <v>45</v>
      </c>
      <c r="C702" s="122"/>
      <c r="D702" s="122">
        <v>0</v>
      </c>
      <c r="E702" s="122"/>
      <c r="F702" s="53"/>
      <c r="G702" s="53"/>
    </row>
    <row r="703" spans="1:7">
      <c r="A703" s="52">
        <v>2101503</v>
      </c>
      <c r="B703" s="119" t="s">
        <v>46</v>
      </c>
      <c r="C703" s="122"/>
      <c r="D703" s="122">
        <v>0</v>
      </c>
      <c r="E703" s="122"/>
      <c r="F703" s="53"/>
      <c r="G703" s="53"/>
    </row>
    <row r="704" spans="1:7">
      <c r="A704" s="52">
        <v>2101504</v>
      </c>
      <c r="B704" s="119" t="s">
        <v>85</v>
      </c>
      <c r="C704" s="122"/>
      <c r="D704" s="122">
        <v>0</v>
      </c>
      <c r="E704" s="122"/>
      <c r="F704" s="53"/>
      <c r="G704" s="53"/>
    </row>
    <row r="705" spans="1:7">
      <c r="A705" s="52">
        <v>2101505</v>
      </c>
      <c r="B705" s="119" t="s">
        <v>552</v>
      </c>
      <c r="C705" s="122"/>
      <c r="D705" s="122">
        <v>5</v>
      </c>
      <c r="E705" s="122"/>
      <c r="F705" s="53"/>
      <c r="G705" s="53"/>
    </row>
    <row r="706" spans="1:7">
      <c r="A706" s="52">
        <v>2101506</v>
      </c>
      <c r="B706" s="119" t="s">
        <v>553</v>
      </c>
      <c r="C706" s="122"/>
      <c r="D706" s="122">
        <v>20</v>
      </c>
      <c r="E706" s="122"/>
      <c r="F706" s="53"/>
      <c r="G706" s="53"/>
    </row>
    <row r="707" spans="1:7">
      <c r="A707" s="52">
        <v>2101550</v>
      </c>
      <c r="B707" s="119" t="s">
        <v>53</v>
      </c>
      <c r="C707" s="122"/>
      <c r="D707" s="122">
        <v>0</v>
      </c>
      <c r="E707" s="122"/>
      <c r="F707" s="53"/>
      <c r="G707" s="53"/>
    </row>
    <row r="708" spans="1:7">
      <c r="A708" s="52">
        <v>2101599</v>
      </c>
      <c r="B708" s="119" t="s">
        <v>554</v>
      </c>
      <c r="C708" s="122"/>
      <c r="D708" s="122">
        <v>29</v>
      </c>
      <c r="E708" s="122"/>
      <c r="F708" s="53"/>
      <c r="G708" s="53"/>
    </row>
    <row r="709" spans="1:7">
      <c r="A709" s="52">
        <v>21016</v>
      </c>
      <c r="B709" s="119" t="s">
        <v>555</v>
      </c>
      <c r="C709" s="127">
        <f>SUM(C710)</f>
        <v>250</v>
      </c>
      <c r="D709" s="127">
        <f>SUM(D710)</f>
        <v>419</v>
      </c>
      <c r="E709" s="127">
        <f>SUM(E710)</f>
        <v>250</v>
      </c>
      <c r="F709" s="53"/>
      <c r="G709" s="53"/>
    </row>
    <row r="710" ht="17.25" spans="1:7">
      <c r="A710" s="130">
        <v>2101601</v>
      </c>
      <c r="B710" s="131" t="s">
        <v>556</v>
      </c>
      <c r="C710" s="53">
        <v>250</v>
      </c>
      <c r="D710" s="53">
        <v>419</v>
      </c>
      <c r="E710" s="53">
        <v>250</v>
      </c>
      <c r="F710" s="53"/>
      <c r="G710" s="53"/>
    </row>
    <row r="711" spans="1:7">
      <c r="A711" s="52">
        <v>21099</v>
      </c>
      <c r="B711" s="136" t="s">
        <v>557</v>
      </c>
      <c r="C711" s="127">
        <f>SUM(C712)</f>
        <v>0</v>
      </c>
      <c r="D711" s="127">
        <f>SUM(D712)</f>
        <v>6</v>
      </c>
      <c r="E711" s="127">
        <f>SUM(E712)</f>
        <v>0</v>
      </c>
      <c r="F711" s="53"/>
      <c r="G711" s="53"/>
    </row>
    <row r="712" ht="17.25" spans="1:7">
      <c r="A712" s="130">
        <v>2109999</v>
      </c>
      <c r="B712" s="137" t="s">
        <v>558</v>
      </c>
      <c r="C712" s="53"/>
      <c r="D712" s="53">
        <v>6</v>
      </c>
      <c r="E712" s="53"/>
      <c r="F712" s="53"/>
      <c r="G712" s="53"/>
    </row>
    <row r="713" spans="1:7">
      <c r="A713" s="52">
        <v>211</v>
      </c>
      <c r="B713" s="136" t="s">
        <v>559</v>
      </c>
      <c r="C713" s="120">
        <f>C714+C724+C728+C737+C744+C751+C757+C760+C763+C765+C767+C773+C777+C775+C788</f>
        <v>16000</v>
      </c>
      <c r="D713" s="120">
        <f>D714+D724+D728+D737+D744+D751+D757+D760+D763+D765+D767+D773+D777+D775+D788</f>
        <v>8755</v>
      </c>
      <c r="E713" s="120">
        <f>E714+E724+E728+E737+E744+E751+E757+E760+E763+E765+E767+E773+E777+E775+E788</f>
        <v>14067</v>
      </c>
      <c r="F713" s="53"/>
      <c r="G713" s="53"/>
    </row>
    <row r="714" spans="1:7">
      <c r="A714" s="52">
        <v>21101</v>
      </c>
      <c r="B714" s="136" t="s">
        <v>560</v>
      </c>
      <c r="C714" s="122">
        <f>SUM(C715:C723)</f>
        <v>0</v>
      </c>
      <c r="D714" s="122">
        <f>SUM(D715:D723)</f>
        <v>3</v>
      </c>
      <c r="E714" s="122">
        <f>SUM(E715:E723)</f>
        <v>0</v>
      </c>
      <c r="F714" s="53"/>
      <c r="G714" s="53"/>
    </row>
    <row r="715" spans="1:7">
      <c r="A715" s="52">
        <v>2110101</v>
      </c>
      <c r="B715" s="136" t="s">
        <v>44</v>
      </c>
      <c r="C715" s="122"/>
      <c r="D715" s="122"/>
      <c r="E715" s="122"/>
      <c r="F715" s="53"/>
      <c r="G715" s="53"/>
    </row>
    <row r="716" spans="1:7">
      <c r="A716" s="52">
        <v>2110102</v>
      </c>
      <c r="B716" s="136" t="s">
        <v>45</v>
      </c>
      <c r="C716" s="122"/>
      <c r="D716" s="122"/>
      <c r="E716" s="122"/>
      <c r="F716" s="53"/>
      <c r="G716" s="53"/>
    </row>
    <row r="717" spans="1:7">
      <c r="A717" s="52">
        <v>2110103</v>
      </c>
      <c r="B717" s="136" t="s">
        <v>46</v>
      </c>
      <c r="C717" s="122"/>
      <c r="D717" s="122"/>
      <c r="E717" s="122"/>
      <c r="F717" s="53"/>
      <c r="G717" s="53"/>
    </row>
    <row r="718" spans="1:7">
      <c r="A718" s="52">
        <v>2110104</v>
      </c>
      <c r="B718" s="136" t="s">
        <v>561</v>
      </c>
      <c r="C718" s="122"/>
      <c r="D718" s="122">
        <v>2</v>
      </c>
      <c r="E718" s="122"/>
      <c r="F718" s="53"/>
      <c r="G718" s="53"/>
    </row>
    <row r="719" spans="1:7">
      <c r="A719" s="52">
        <v>2110105</v>
      </c>
      <c r="B719" s="136" t="s">
        <v>562</v>
      </c>
      <c r="C719" s="122"/>
      <c r="D719" s="122"/>
      <c r="E719" s="122"/>
      <c r="F719" s="53"/>
      <c r="G719" s="53"/>
    </row>
    <row r="720" spans="1:7">
      <c r="A720" s="52">
        <v>2110106</v>
      </c>
      <c r="B720" s="136" t="s">
        <v>563</v>
      </c>
      <c r="C720" s="122"/>
      <c r="D720" s="122"/>
      <c r="E720" s="122"/>
      <c r="F720" s="53"/>
      <c r="G720" s="53"/>
    </row>
    <row r="721" spans="1:7">
      <c r="A721" s="52">
        <v>2110107</v>
      </c>
      <c r="B721" s="136" t="s">
        <v>564</v>
      </c>
      <c r="C721" s="122"/>
      <c r="D721" s="122"/>
      <c r="E721" s="122"/>
      <c r="F721" s="53"/>
      <c r="G721" s="53"/>
    </row>
    <row r="722" spans="1:7">
      <c r="A722" s="52">
        <v>2110108</v>
      </c>
      <c r="B722" s="136" t="s">
        <v>565</v>
      </c>
      <c r="C722" s="122"/>
      <c r="D722" s="122"/>
      <c r="E722" s="122"/>
      <c r="F722" s="53"/>
      <c r="G722" s="53"/>
    </row>
    <row r="723" spans="1:7">
      <c r="A723" s="52">
        <v>2110199</v>
      </c>
      <c r="B723" s="136" t="s">
        <v>566</v>
      </c>
      <c r="C723" s="122"/>
      <c r="D723" s="122">
        <v>1</v>
      </c>
      <c r="E723" s="122"/>
      <c r="F723" s="53"/>
      <c r="G723" s="53"/>
    </row>
    <row r="724" spans="1:7">
      <c r="A724" s="52">
        <v>21102</v>
      </c>
      <c r="B724" s="136" t="s">
        <v>567</v>
      </c>
      <c r="C724" s="122">
        <f>SUM(C725:C727)</f>
        <v>0</v>
      </c>
      <c r="D724" s="122">
        <f>SUM(D725:D727)</f>
        <v>100</v>
      </c>
      <c r="E724" s="122">
        <f>SUM(E725:E727)</f>
        <v>0</v>
      </c>
      <c r="F724" s="133"/>
      <c r="G724" s="133"/>
    </row>
    <row r="725" spans="1:7">
      <c r="A725" s="52">
        <v>2110203</v>
      </c>
      <c r="B725" s="136" t="s">
        <v>568</v>
      </c>
      <c r="C725" s="122"/>
      <c r="D725" s="122"/>
      <c r="E725" s="122"/>
      <c r="F725" s="133"/>
      <c r="G725" s="133"/>
    </row>
    <row r="726" spans="1:7">
      <c r="A726" s="52">
        <v>2110204</v>
      </c>
      <c r="B726" s="136" t="s">
        <v>569</v>
      </c>
      <c r="C726" s="122"/>
      <c r="D726" s="122"/>
      <c r="E726" s="122"/>
      <c r="F726" s="133"/>
      <c r="G726" s="133"/>
    </row>
    <row r="727" spans="1:7">
      <c r="A727" s="52">
        <v>2110299</v>
      </c>
      <c r="B727" s="136" t="s">
        <v>570</v>
      </c>
      <c r="C727" s="122"/>
      <c r="D727" s="122">
        <v>100</v>
      </c>
      <c r="E727" s="122"/>
      <c r="F727" s="133"/>
      <c r="G727" s="133"/>
    </row>
    <row r="728" spans="1:7">
      <c r="A728" s="52">
        <v>21103</v>
      </c>
      <c r="B728" s="136" t="s">
        <v>571</v>
      </c>
      <c r="C728" s="122">
        <f>SUM(C729:C736)</f>
        <v>2000</v>
      </c>
      <c r="D728" s="122">
        <f>SUM(D729:D736)</f>
        <v>1501</v>
      </c>
      <c r="E728" s="122">
        <f>SUM(E729:E736)</f>
        <v>2000</v>
      </c>
      <c r="F728" s="133"/>
      <c r="G728" s="133"/>
    </row>
    <row r="729" spans="1:7">
      <c r="A729" s="52">
        <v>2110301</v>
      </c>
      <c r="B729" s="136" t="s">
        <v>572</v>
      </c>
      <c r="C729" s="122"/>
      <c r="D729" s="122"/>
      <c r="E729" s="122"/>
      <c r="F729" s="133"/>
      <c r="G729" s="133"/>
    </row>
    <row r="730" spans="1:7">
      <c r="A730" s="52">
        <v>2110302</v>
      </c>
      <c r="B730" s="136" t="s">
        <v>573</v>
      </c>
      <c r="C730" s="122">
        <v>2000</v>
      </c>
      <c r="D730" s="122">
        <v>1500</v>
      </c>
      <c r="E730" s="122">
        <v>2000</v>
      </c>
      <c r="F730" s="133"/>
      <c r="G730" s="133"/>
    </row>
    <row r="731" spans="1:7">
      <c r="A731" s="52">
        <v>2110303</v>
      </c>
      <c r="B731" s="136" t="s">
        <v>574</v>
      </c>
      <c r="C731" s="122"/>
      <c r="D731" s="122"/>
      <c r="E731" s="122"/>
      <c r="F731" s="133"/>
      <c r="G731" s="133"/>
    </row>
    <row r="732" spans="1:7">
      <c r="A732" s="52">
        <v>2110304</v>
      </c>
      <c r="B732" s="136" t="s">
        <v>575</v>
      </c>
      <c r="C732" s="122"/>
      <c r="D732" s="122"/>
      <c r="E732" s="122"/>
      <c r="F732" s="133"/>
      <c r="G732" s="133"/>
    </row>
    <row r="733" spans="1:7">
      <c r="A733" s="52">
        <v>2110305</v>
      </c>
      <c r="B733" s="136" t="s">
        <v>576</v>
      </c>
      <c r="C733" s="122"/>
      <c r="D733" s="122"/>
      <c r="E733" s="122"/>
      <c r="F733" s="133"/>
      <c r="G733" s="133"/>
    </row>
    <row r="734" spans="1:7">
      <c r="A734" s="52">
        <v>2110306</v>
      </c>
      <c r="B734" s="136" t="s">
        <v>577</v>
      </c>
      <c r="C734" s="122"/>
      <c r="D734" s="122"/>
      <c r="E734" s="122"/>
      <c r="F734" s="133"/>
      <c r="G734" s="133"/>
    </row>
    <row r="735" spans="1:7">
      <c r="A735" s="52">
        <v>2110307</v>
      </c>
      <c r="B735" s="136" t="s">
        <v>578</v>
      </c>
      <c r="C735" s="122"/>
      <c r="D735" s="122"/>
      <c r="E735" s="122"/>
      <c r="F735" s="133"/>
      <c r="G735" s="133"/>
    </row>
    <row r="736" spans="1:7">
      <c r="A736" s="52">
        <v>2110399</v>
      </c>
      <c r="B736" s="136" t="s">
        <v>579</v>
      </c>
      <c r="C736" s="122"/>
      <c r="D736" s="122">
        <v>1</v>
      </c>
      <c r="E736" s="122"/>
      <c r="F736" s="133"/>
      <c r="G736" s="133"/>
    </row>
    <row r="737" spans="1:7">
      <c r="A737" s="52">
        <v>21104</v>
      </c>
      <c r="B737" s="136" t="s">
        <v>580</v>
      </c>
      <c r="C737" s="122">
        <f>SUM(C738:C743)</f>
        <v>13970</v>
      </c>
      <c r="D737" s="122">
        <f>SUM(D738:D743)</f>
        <v>7129</v>
      </c>
      <c r="E737" s="122">
        <f>SUM(E738:E743)</f>
        <v>12037</v>
      </c>
      <c r="F737" s="133"/>
      <c r="G737" s="133"/>
    </row>
    <row r="738" spans="1:7">
      <c r="A738" s="52">
        <v>2110401</v>
      </c>
      <c r="B738" s="136" t="s">
        <v>581</v>
      </c>
      <c r="C738" s="122">
        <v>13590</v>
      </c>
      <c r="D738" s="122">
        <v>6759</v>
      </c>
      <c r="E738" s="122">
        <v>11657</v>
      </c>
      <c r="F738" s="133"/>
      <c r="G738" s="133"/>
    </row>
    <row r="739" spans="1:7">
      <c r="A739" s="52">
        <v>2110402</v>
      </c>
      <c r="B739" s="136" t="s">
        <v>582</v>
      </c>
      <c r="C739" s="122">
        <v>260</v>
      </c>
      <c r="D739" s="122">
        <v>370</v>
      </c>
      <c r="E739" s="122">
        <v>260</v>
      </c>
      <c r="F739" s="133"/>
      <c r="G739" s="133"/>
    </row>
    <row r="740" spans="1:7">
      <c r="A740" s="52">
        <v>2110404</v>
      </c>
      <c r="B740" s="136" t="s">
        <v>583</v>
      </c>
      <c r="C740" s="122"/>
      <c r="D740" s="122"/>
      <c r="E740" s="122"/>
      <c r="F740" s="133"/>
      <c r="G740" s="133"/>
    </row>
    <row r="741" spans="1:7">
      <c r="A741" s="52">
        <v>2110405</v>
      </c>
      <c r="B741" s="136" t="s">
        <v>584</v>
      </c>
      <c r="C741" s="122">
        <v>120</v>
      </c>
      <c r="D741" s="122"/>
      <c r="E741" s="122">
        <v>120</v>
      </c>
      <c r="F741" s="133"/>
      <c r="G741" s="133"/>
    </row>
    <row r="742" spans="1:7">
      <c r="A742" s="52">
        <v>2110406</v>
      </c>
      <c r="B742" s="136" t="s">
        <v>585</v>
      </c>
      <c r="C742" s="122"/>
      <c r="D742" s="122"/>
      <c r="E742" s="122"/>
      <c r="F742" s="133"/>
      <c r="G742" s="133"/>
    </row>
    <row r="743" spans="1:7">
      <c r="A743" s="52">
        <v>2110499</v>
      </c>
      <c r="B743" s="136" t="s">
        <v>586</v>
      </c>
      <c r="C743" s="122"/>
      <c r="D743" s="122"/>
      <c r="E743" s="122"/>
      <c r="F743" s="133"/>
      <c r="G743" s="133"/>
    </row>
    <row r="744" spans="1:7">
      <c r="A744" s="52">
        <v>21105</v>
      </c>
      <c r="B744" s="136" t="s">
        <v>587</v>
      </c>
      <c r="C744" s="122">
        <f>SUM(C745:C750)</f>
        <v>0</v>
      </c>
      <c r="D744" s="122">
        <f>SUM(D745:D750)</f>
        <v>0</v>
      </c>
      <c r="E744" s="122">
        <f>SUM(E745:E750)</f>
        <v>0</v>
      </c>
      <c r="F744" s="53"/>
      <c r="G744" s="53"/>
    </row>
    <row r="745" spans="1:7">
      <c r="A745" s="52">
        <v>2110501</v>
      </c>
      <c r="B745" s="136" t="s">
        <v>588</v>
      </c>
      <c r="C745" s="122"/>
      <c r="D745" s="122"/>
      <c r="E745" s="122"/>
      <c r="F745" s="53"/>
      <c r="G745" s="53"/>
    </row>
    <row r="746" spans="1:7">
      <c r="A746" s="52">
        <v>2110502</v>
      </c>
      <c r="B746" s="136" t="s">
        <v>589</v>
      </c>
      <c r="C746" s="122"/>
      <c r="D746" s="122"/>
      <c r="E746" s="122"/>
      <c r="F746" s="53"/>
      <c r="G746" s="53"/>
    </row>
    <row r="747" spans="1:7">
      <c r="A747" s="52">
        <v>2110503</v>
      </c>
      <c r="B747" s="136" t="s">
        <v>590</v>
      </c>
      <c r="C747" s="122"/>
      <c r="D747" s="122"/>
      <c r="E747" s="122"/>
      <c r="F747" s="53"/>
      <c r="G747" s="53"/>
    </row>
    <row r="748" spans="1:7">
      <c r="A748" s="52">
        <v>2110506</v>
      </c>
      <c r="B748" s="136" t="s">
        <v>591</v>
      </c>
      <c r="C748" s="122"/>
      <c r="D748" s="122"/>
      <c r="E748" s="122"/>
      <c r="F748" s="53"/>
      <c r="G748" s="53"/>
    </row>
    <row r="749" spans="1:7">
      <c r="A749" s="52">
        <v>2110507</v>
      </c>
      <c r="B749" s="136" t="s">
        <v>592</v>
      </c>
      <c r="C749" s="122"/>
      <c r="D749" s="122"/>
      <c r="E749" s="122"/>
      <c r="F749" s="53"/>
      <c r="G749" s="53"/>
    </row>
    <row r="750" spans="1:7">
      <c r="A750" s="52">
        <v>2110599</v>
      </c>
      <c r="B750" s="136" t="s">
        <v>593</v>
      </c>
      <c r="C750" s="122"/>
      <c r="D750" s="122"/>
      <c r="E750" s="122"/>
      <c r="F750" s="53"/>
      <c r="G750" s="53"/>
    </row>
    <row r="751" spans="1:7">
      <c r="A751" s="52">
        <v>21106</v>
      </c>
      <c r="B751" s="136" t="s">
        <v>594</v>
      </c>
      <c r="C751" s="122">
        <f>SUM(C752:C756)</f>
        <v>5</v>
      </c>
      <c r="D751" s="122">
        <f>SUM(D752:D756)</f>
        <v>0</v>
      </c>
      <c r="E751" s="122">
        <f>SUM(E752:E756)</f>
        <v>5</v>
      </c>
      <c r="F751" s="53"/>
      <c r="G751" s="53"/>
    </row>
    <row r="752" spans="1:7">
      <c r="A752" s="52">
        <v>2110602</v>
      </c>
      <c r="B752" s="136" t="s">
        <v>595</v>
      </c>
      <c r="C752" s="122">
        <v>5</v>
      </c>
      <c r="D752" s="122"/>
      <c r="E752" s="122">
        <v>5</v>
      </c>
      <c r="F752" s="53"/>
      <c r="G752" s="53"/>
    </row>
    <row r="753" spans="1:7">
      <c r="A753" s="52">
        <v>2110603</v>
      </c>
      <c r="B753" s="136" t="s">
        <v>596</v>
      </c>
      <c r="C753" s="122"/>
      <c r="D753" s="122"/>
      <c r="E753" s="122"/>
      <c r="F753" s="53"/>
      <c r="G753" s="53"/>
    </row>
    <row r="754" spans="1:7">
      <c r="A754" s="52">
        <v>2110604</v>
      </c>
      <c r="B754" s="136" t="s">
        <v>597</v>
      </c>
      <c r="C754" s="122"/>
      <c r="D754" s="122"/>
      <c r="E754" s="122"/>
      <c r="F754" s="53"/>
      <c r="G754" s="53"/>
    </row>
    <row r="755" spans="1:7">
      <c r="A755" s="52">
        <v>2110605</v>
      </c>
      <c r="B755" s="136" t="s">
        <v>598</v>
      </c>
      <c r="C755" s="122"/>
      <c r="D755" s="122"/>
      <c r="E755" s="122"/>
      <c r="F755" s="53"/>
      <c r="G755" s="53"/>
    </row>
    <row r="756" spans="1:7">
      <c r="A756" s="52">
        <v>2110699</v>
      </c>
      <c r="B756" s="136" t="s">
        <v>599</v>
      </c>
      <c r="C756" s="122"/>
      <c r="D756" s="122"/>
      <c r="E756" s="122"/>
      <c r="F756" s="53"/>
      <c r="G756" s="53"/>
    </row>
    <row r="757" spans="1:7">
      <c r="A757" s="52">
        <v>21107</v>
      </c>
      <c r="B757" s="136" t="s">
        <v>600</v>
      </c>
      <c r="C757" s="122">
        <f>SUM(C758:C759)</f>
        <v>0</v>
      </c>
      <c r="D757" s="122">
        <f>SUM(D758:D759)</f>
        <v>0</v>
      </c>
      <c r="E757" s="122">
        <f>SUM(E758:E759)</f>
        <v>0</v>
      </c>
      <c r="F757" s="53"/>
      <c r="G757" s="53"/>
    </row>
    <row r="758" spans="1:7">
      <c r="A758" s="52">
        <v>2110704</v>
      </c>
      <c r="B758" s="136" t="s">
        <v>601</v>
      </c>
      <c r="C758" s="122"/>
      <c r="D758" s="122"/>
      <c r="E758" s="122"/>
      <c r="F758" s="53"/>
      <c r="G758" s="53"/>
    </row>
    <row r="759" spans="1:7">
      <c r="A759" s="52">
        <v>2110799</v>
      </c>
      <c r="B759" s="136" t="s">
        <v>602</v>
      </c>
      <c r="C759" s="122"/>
      <c r="D759" s="122"/>
      <c r="E759" s="122"/>
      <c r="F759" s="53"/>
      <c r="G759" s="53"/>
    </row>
    <row r="760" spans="1:7">
      <c r="A760" s="52">
        <v>21108</v>
      </c>
      <c r="B760" s="136" t="s">
        <v>603</v>
      </c>
      <c r="C760" s="122">
        <f>SUM(C761:C762)</f>
        <v>0</v>
      </c>
      <c r="D760" s="122">
        <f>SUM(D761:D762)</f>
        <v>0</v>
      </c>
      <c r="E760" s="122">
        <f>SUM(E761:E762)</f>
        <v>0</v>
      </c>
      <c r="F760" s="53"/>
      <c r="G760" s="53"/>
    </row>
    <row r="761" spans="1:7">
      <c r="A761" s="52">
        <v>2110804</v>
      </c>
      <c r="B761" s="136" t="s">
        <v>604</v>
      </c>
      <c r="C761" s="122"/>
      <c r="D761" s="122"/>
      <c r="E761" s="122"/>
      <c r="F761" s="53"/>
      <c r="G761" s="53"/>
    </row>
    <row r="762" spans="1:7">
      <c r="A762" s="52">
        <v>2110899</v>
      </c>
      <c r="B762" s="136" t="s">
        <v>605</v>
      </c>
      <c r="C762" s="122"/>
      <c r="D762" s="122"/>
      <c r="E762" s="122"/>
      <c r="F762" s="53"/>
      <c r="G762" s="53"/>
    </row>
    <row r="763" spans="1:7">
      <c r="A763" s="52">
        <v>21109</v>
      </c>
      <c r="B763" s="136" t="s">
        <v>606</v>
      </c>
      <c r="C763" s="53">
        <f>SUM(C764)</f>
        <v>0</v>
      </c>
      <c r="D763" s="53">
        <f>SUM(D764)</f>
        <v>0</v>
      </c>
      <c r="E763" s="53">
        <f>SUM(E764)</f>
        <v>0</v>
      </c>
      <c r="F763" s="53"/>
      <c r="G763" s="53"/>
    </row>
    <row r="764" ht="17.25" spans="1:7">
      <c r="A764" s="130">
        <v>2110901</v>
      </c>
      <c r="B764" s="137" t="s">
        <v>607</v>
      </c>
      <c r="C764" s="53"/>
      <c r="D764" s="53"/>
      <c r="E764" s="53"/>
      <c r="F764" s="53"/>
      <c r="G764" s="53"/>
    </row>
    <row r="765" spans="1:7">
      <c r="A765" s="52">
        <v>21110</v>
      </c>
      <c r="B765" s="136" t="s">
        <v>608</v>
      </c>
      <c r="C765" s="53">
        <f>SUM(C766)</f>
        <v>0</v>
      </c>
      <c r="D765" s="53">
        <f>SUM(D766)</f>
        <v>0</v>
      </c>
      <c r="E765" s="53">
        <f>SUM(E766)</f>
        <v>0</v>
      </c>
      <c r="F765" s="53"/>
      <c r="G765" s="53"/>
    </row>
    <row r="766" ht="17.25" spans="1:7">
      <c r="A766" s="130">
        <v>2111001</v>
      </c>
      <c r="B766" s="137" t="s">
        <v>609</v>
      </c>
      <c r="C766" s="53"/>
      <c r="D766" s="53"/>
      <c r="E766" s="53"/>
      <c r="F766" s="53"/>
      <c r="G766" s="53"/>
    </row>
    <row r="767" spans="1:7">
      <c r="A767" s="52">
        <v>21111</v>
      </c>
      <c r="B767" s="136" t="s">
        <v>610</v>
      </c>
      <c r="C767" s="122">
        <f>SUM(C768:C772)</f>
        <v>25</v>
      </c>
      <c r="D767" s="122">
        <f>SUM(D768:D772)</f>
        <v>18</v>
      </c>
      <c r="E767" s="122">
        <f>SUM(E768:E772)</f>
        <v>25</v>
      </c>
      <c r="F767" s="53"/>
      <c r="G767" s="53"/>
    </row>
    <row r="768" spans="1:7">
      <c r="A768" s="52">
        <v>2111101</v>
      </c>
      <c r="B768" s="136" t="s">
        <v>611</v>
      </c>
      <c r="C768" s="122"/>
      <c r="D768" s="122"/>
      <c r="E768" s="122"/>
      <c r="F768" s="53"/>
      <c r="G768" s="53"/>
    </row>
    <row r="769" spans="1:7">
      <c r="A769" s="52">
        <v>2111102</v>
      </c>
      <c r="B769" s="136" t="s">
        <v>612</v>
      </c>
      <c r="C769" s="122"/>
      <c r="D769" s="122"/>
      <c r="E769" s="122"/>
      <c r="F769" s="53"/>
      <c r="G769" s="53"/>
    </row>
    <row r="770" spans="1:7">
      <c r="A770" s="52">
        <v>2111103</v>
      </c>
      <c r="B770" s="136" t="s">
        <v>613</v>
      </c>
      <c r="C770" s="122">
        <v>25</v>
      </c>
      <c r="D770" s="122">
        <v>18</v>
      </c>
      <c r="E770" s="122">
        <v>25</v>
      </c>
      <c r="F770" s="53"/>
      <c r="G770" s="53"/>
    </row>
    <row r="771" spans="1:7">
      <c r="A771" s="52">
        <v>2111104</v>
      </c>
      <c r="B771" s="136" t="s">
        <v>614</v>
      </c>
      <c r="C771" s="122"/>
      <c r="D771" s="122"/>
      <c r="E771" s="122"/>
      <c r="F771" s="53"/>
      <c r="G771" s="53"/>
    </row>
    <row r="772" spans="1:7">
      <c r="A772" s="52">
        <v>2111199</v>
      </c>
      <c r="B772" s="136" t="s">
        <v>615</v>
      </c>
      <c r="C772" s="122"/>
      <c r="D772" s="122"/>
      <c r="E772" s="122"/>
      <c r="F772" s="53"/>
      <c r="G772" s="53"/>
    </row>
    <row r="773" spans="1:7">
      <c r="A773" s="52">
        <v>21112</v>
      </c>
      <c r="B773" s="136" t="s">
        <v>616</v>
      </c>
      <c r="C773" s="53">
        <f>SUM(C774)</f>
        <v>0</v>
      </c>
      <c r="D773" s="53">
        <f>SUM(D774)</f>
        <v>0</v>
      </c>
      <c r="E773" s="53">
        <f>SUM(E774)</f>
        <v>0</v>
      </c>
      <c r="F773" s="53"/>
      <c r="G773" s="53"/>
    </row>
    <row r="774" ht="17.25" spans="1:7">
      <c r="A774" s="130">
        <v>2111201</v>
      </c>
      <c r="B774" s="137" t="s">
        <v>617</v>
      </c>
      <c r="C774" s="53"/>
      <c r="D774" s="53"/>
      <c r="E774" s="53"/>
      <c r="F774" s="53"/>
      <c r="G774" s="53"/>
    </row>
    <row r="775" spans="1:7">
      <c r="A775" s="52">
        <v>21113</v>
      </c>
      <c r="B775" s="136" t="s">
        <v>618</v>
      </c>
      <c r="C775" s="53">
        <f>SUM(C776)</f>
        <v>0</v>
      </c>
      <c r="D775" s="53">
        <f>SUM(D776)</f>
        <v>4</v>
      </c>
      <c r="E775" s="53">
        <f>SUM(E776)</f>
        <v>0</v>
      </c>
      <c r="F775" s="53"/>
      <c r="G775" s="53"/>
    </row>
    <row r="776" ht="17.25" spans="1:7">
      <c r="A776" s="130">
        <v>2111301</v>
      </c>
      <c r="B776" s="137" t="s">
        <v>619</v>
      </c>
      <c r="C776" s="53"/>
      <c r="D776" s="53">
        <v>4</v>
      </c>
      <c r="E776" s="53"/>
      <c r="F776" s="53"/>
      <c r="G776" s="53"/>
    </row>
    <row r="777" spans="1:7">
      <c r="A777" s="52">
        <v>21114</v>
      </c>
      <c r="B777" s="136" t="s">
        <v>620</v>
      </c>
      <c r="C777" s="122">
        <f>SUM(C778:C787)</f>
        <v>0</v>
      </c>
      <c r="D777" s="122">
        <f>SUM(D778:D787)</f>
        <v>0</v>
      </c>
      <c r="E777" s="122">
        <f>SUM(E778:E787)</f>
        <v>0</v>
      </c>
      <c r="F777" s="53"/>
      <c r="G777" s="53"/>
    </row>
    <row r="778" spans="1:7">
      <c r="A778" s="52">
        <v>2111401</v>
      </c>
      <c r="B778" s="136" t="s">
        <v>44</v>
      </c>
      <c r="C778" s="122"/>
      <c r="D778" s="122"/>
      <c r="E778" s="122"/>
      <c r="F778" s="53"/>
      <c r="G778" s="53"/>
    </row>
    <row r="779" spans="1:7">
      <c r="A779" s="52">
        <v>2111402</v>
      </c>
      <c r="B779" s="136" t="s">
        <v>45</v>
      </c>
      <c r="C779" s="122"/>
      <c r="D779" s="122"/>
      <c r="E779" s="122"/>
      <c r="F779" s="53"/>
      <c r="G779" s="53"/>
    </row>
    <row r="780" spans="1:7">
      <c r="A780" s="52">
        <v>2111403</v>
      </c>
      <c r="B780" s="136" t="s">
        <v>46</v>
      </c>
      <c r="C780" s="122"/>
      <c r="D780" s="122"/>
      <c r="E780" s="122"/>
      <c r="F780" s="53"/>
      <c r="G780" s="53"/>
    </row>
    <row r="781" spans="1:7">
      <c r="A781" s="52">
        <v>2111406</v>
      </c>
      <c r="B781" s="136" t="s">
        <v>621</v>
      </c>
      <c r="C781" s="122"/>
      <c r="D781" s="122"/>
      <c r="E781" s="122"/>
      <c r="F781" s="53"/>
      <c r="G781" s="53"/>
    </row>
    <row r="782" spans="1:7">
      <c r="A782" s="52">
        <v>2111407</v>
      </c>
      <c r="B782" s="136" t="s">
        <v>622</v>
      </c>
      <c r="C782" s="122"/>
      <c r="D782" s="122"/>
      <c r="E782" s="122"/>
      <c r="F782" s="53"/>
      <c r="G782" s="53"/>
    </row>
    <row r="783" spans="1:7">
      <c r="A783" s="52">
        <v>2111408</v>
      </c>
      <c r="B783" s="136" t="s">
        <v>623</v>
      </c>
      <c r="C783" s="122"/>
      <c r="D783" s="122"/>
      <c r="E783" s="122"/>
      <c r="F783" s="53"/>
      <c r="G783" s="53"/>
    </row>
    <row r="784" spans="1:7">
      <c r="A784" s="52">
        <v>2111411</v>
      </c>
      <c r="B784" s="136" t="s">
        <v>85</v>
      </c>
      <c r="C784" s="122"/>
      <c r="D784" s="122"/>
      <c r="E784" s="122"/>
      <c r="F784" s="53"/>
      <c r="G784" s="53"/>
    </row>
    <row r="785" spans="1:7">
      <c r="A785" s="52">
        <v>2111413</v>
      </c>
      <c r="B785" s="136" t="s">
        <v>624</v>
      </c>
      <c r="C785" s="122"/>
      <c r="D785" s="122"/>
      <c r="E785" s="122"/>
      <c r="F785" s="53"/>
      <c r="G785" s="53"/>
    </row>
    <row r="786" spans="1:7">
      <c r="A786" s="52">
        <v>2111450</v>
      </c>
      <c r="B786" s="136" t="s">
        <v>53</v>
      </c>
      <c r="C786" s="122"/>
      <c r="D786" s="122"/>
      <c r="E786" s="122"/>
      <c r="F786" s="53"/>
      <c r="G786" s="53"/>
    </row>
    <row r="787" spans="1:7">
      <c r="A787" s="52">
        <v>2111499</v>
      </c>
      <c r="B787" s="136" t="s">
        <v>625</v>
      </c>
      <c r="C787" s="122"/>
      <c r="D787" s="122"/>
      <c r="E787" s="122"/>
      <c r="F787" s="53"/>
      <c r="G787" s="53"/>
    </row>
    <row r="788" ht="17.25" spans="1:7">
      <c r="A788" s="130">
        <v>21199</v>
      </c>
      <c r="B788" s="137" t="s">
        <v>626</v>
      </c>
      <c r="C788" s="53">
        <f>SUM(C789)</f>
        <v>0</v>
      </c>
      <c r="D788" s="53">
        <f>SUM(D789)</f>
        <v>0</v>
      </c>
      <c r="E788" s="53">
        <f>SUM(E789)</f>
        <v>0</v>
      </c>
      <c r="F788" s="53"/>
      <c r="G788" s="53"/>
    </row>
    <row r="789" spans="1:7">
      <c r="A789" s="52">
        <v>2119999</v>
      </c>
      <c r="B789" s="136" t="s">
        <v>627</v>
      </c>
      <c r="C789" s="53"/>
      <c r="D789" s="53"/>
      <c r="E789" s="53"/>
      <c r="F789" s="53"/>
      <c r="G789" s="53"/>
    </row>
    <row r="790" spans="1:7">
      <c r="A790" s="52">
        <v>212</v>
      </c>
      <c r="B790" s="136" t="s">
        <v>628</v>
      </c>
      <c r="C790" s="120">
        <f>C791+C802+C804+C807+C809+C811</f>
        <v>7100</v>
      </c>
      <c r="D790" s="120">
        <f>D791+D802+D804+D807+D809+D811</f>
        <v>5099</v>
      </c>
      <c r="E790" s="120">
        <f>E791+E802+E804+E807+E809+E811</f>
        <v>7000</v>
      </c>
      <c r="F790" s="53"/>
      <c r="G790" s="53"/>
    </row>
    <row r="791" spans="1:7">
      <c r="A791" s="52">
        <v>21201</v>
      </c>
      <c r="B791" s="136" t="s">
        <v>629</v>
      </c>
      <c r="C791" s="122">
        <f>SUM(C792:C801)</f>
        <v>1630</v>
      </c>
      <c r="D791" s="122">
        <f>SUM(D792:D801)</f>
        <v>1853</v>
      </c>
      <c r="E791" s="122">
        <f>SUM(E792:E801)</f>
        <v>1630</v>
      </c>
      <c r="F791" s="53"/>
      <c r="G791" s="53"/>
    </row>
    <row r="792" spans="1:7">
      <c r="A792" s="52">
        <v>2120101</v>
      </c>
      <c r="B792" s="136" t="s">
        <v>44</v>
      </c>
      <c r="C792" s="122">
        <v>620</v>
      </c>
      <c r="D792" s="122">
        <v>361</v>
      </c>
      <c r="E792" s="122">
        <v>620</v>
      </c>
      <c r="F792" s="53"/>
      <c r="G792" s="53"/>
    </row>
    <row r="793" spans="1:7">
      <c r="A793" s="52">
        <v>2120102</v>
      </c>
      <c r="B793" s="136" t="s">
        <v>45</v>
      </c>
      <c r="C793" s="122">
        <v>350</v>
      </c>
      <c r="D793" s="122">
        <v>600</v>
      </c>
      <c r="E793" s="122">
        <v>350</v>
      </c>
      <c r="F793" s="53"/>
      <c r="G793" s="53"/>
    </row>
    <row r="794" spans="1:7">
      <c r="A794" s="52">
        <v>2120103</v>
      </c>
      <c r="B794" s="136" t="s">
        <v>46</v>
      </c>
      <c r="C794" s="122"/>
      <c r="D794" s="122">
        <v>0</v>
      </c>
      <c r="E794" s="122"/>
      <c r="F794" s="53"/>
      <c r="G794" s="53"/>
    </row>
    <row r="795" spans="1:7">
      <c r="A795" s="52">
        <v>2120104</v>
      </c>
      <c r="B795" s="136" t="s">
        <v>630</v>
      </c>
      <c r="C795" s="122">
        <v>320</v>
      </c>
      <c r="D795" s="122">
        <v>548</v>
      </c>
      <c r="E795" s="122">
        <v>320</v>
      </c>
      <c r="F795" s="53"/>
      <c r="G795" s="53"/>
    </row>
    <row r="796" spans="1:7">
      <c r="A796" s="52">
        <v>2120105</v>
      </c>
      <c r="B796" s="136" t="s">
        <v>631</v>
      </c>
      <c r="C796" s="122"/>
      <c r="D796" s="122">
        <v>0</v>
      </c>
      <c r="E796" s="122"/>
      <c r="F796" s="53"/>
      <c r="G796" s="53"/>
    </row>
    <row r="797" spans="1:7">
      <c r="A797" s="52">
        <v>2120106</v>
      </c>
      <c r="B797" s="136" t="s">
        <v>632</v>
      </c>
      <c r="C797" s="122"/>
      <c r="D797" s="122">
        <v>27</v>
      </c>
      <c r="E797" s="122"/>
      <c r="F797" s="53"/>
      <c r="G797" s="53"/>
    </row>
    <row r="798" spans="1:7">
      <c r="A798" s="52">
        <v>2120107</v>
      </c>
      <c r="B798" s="136" t="s">
        <v>633</v>
      </c>
      <c r="C798" s="122"/>
      <c r="D798" s="122">
        <v>15</v>
      </c>
      <c r="E798" s="122"/>
      <c r="F798" s="53"/>
      <c r="G798" s="53"/>
    </row>
    <row r="799" spans="1:7">
      <c r="A799" s="52">
        <v>2120109</v>
      </c>
      <c r="B799" s="136" t="s">
        <v>634</v>
      </c>
      <c r="C799" s="122"/>
      <c r="D799" s="122">
        <v>0</v>
      </c>
      <c r="E799" s="122"/>
      <c r="F799" s="53"/>
      <c r="G799" s="53"/>
    </row>
    <row r="800" spans="1:7">
      <c r="A800" s="52">
        <v>2120110</v>
      </c>
      <c r="B800" s="136" t="s">
        <v>635</v>
      </c>
      <c r="C800" s="122"/>
      <c r="D800" s="122">
        <v>0</v>
      </c>
      <c r="E800" s="122"/>
      <c r="F800" s="53"/>
      <c r="G800" s="53"/>
    </row>
    <row r="801" spans="1:7">
      <c r="A801" s="52">
        <v>2120199</v>
      </c>
      <c r="B801" s="136" t="s">
        <v>636</v>
      </c>
      <c r="C801" s="122">
        <v>340</v>
      </c>
      <c r="D801" s="122">
        <v>302</v>
      </c>
      <c r="E801" s="122">
        <v>340</v>
      </c>
      <c r="F801" s="53"/>
      <c r="G801" s="53"/>
    </row>
    <row r="802" spans="1:7">
      <c r="A802" s="52">
        <v>21202</v>
      </c>
      <c r="B802" s="136" t="s">
        <v>637</v>
      </c>
      <c r="C802" s="53">
        <f>SUM(C803)</f>
        <v>0</v>
      </c>
      <c r="D802" s="53">
        <f>SUM(D803)</f>
        <v>0</v>
      </c>
      <c r="E802" s="53">
        <f>SUM(E803)</f>
        <v>0</v>
      </c>
      <c r="F802" s="53"/>
      <c r="G802" s="53"/>
    </row>
    <row r="803" ht="17.25" spans="1:7">
      <c r="A803" s="130">
        <v>2120201</v>
      </c>
      <c r="B803" s="137" t="s">
        <v>638</v>
      </c>
      <c r="C803" s="53"/>
      <c r="D803" s="53"/>
      <c r="E803" s="53"/>
      <c r="F803" s="53"/>
      <c r="G803" s="53"/>
    </row>
    <row r="804" spans="1:7">
      <c r="A804" s="52">
        <v>21203</v>
      </c>
      <c r="B804" s="136" t="s">
        <v>639</v>
      </c>
      <c r="C804" s="122">
        <f>SUM(C805:C806)</f>
        <v>3670</v>
      </c>
      <c r="D804" s="122">
        <f>SUM(D805:D806)</f>
        <v>1817</v>
      </c>
      <c r="E804" s="122">
        <f>SUM(E805:E806)</f>
        <v>4570</v>
      </c>
      <c r="F804" s="53"/>
      <c r="G804" s="53"/>
    </row>
    <row r="805" spans="1:7">
      <c r="A805" s="52">
        <v>2120303</v>
      </c>
      <c r="B805" s="136" t="s">
        <v>640</v>
      </c>
      <c r="C805" s="122">
        <v>2870</v>
      </c>
      <c r="D805" s="122">
        <v>1427</v>
      </c>
      <c r="E805" s="122">
        <f>2870-1100+2000</f>
        <v>3770</v>
      </c>
      <c r="F805" s="53"/>
      <c r="G805" s="53"/>
    </row>
    <row r="806" spans="1:7">
      <c r="A806" s="52">
        <v>2120399</v>
      </c>
      <c r="B806" s="136" t="s">
        <v>641</v>
      </c>
      <c r="C806" s="122">
        <v>800</v>
      </c>
      <c r="D806" s="122">
        <v>390</v>
      </c>
      <c r="E806" s="122">
        <v>800</v>
      </c>
      <c r="F806" s="53"/>
      <c r="G806" s="53"/>
    </row>
    <row r="807" spans="1:7">
      <c r="A807" s="52">
        <v>21205</v>
      </c>
      <c r="B807" s="136" t="s">
        <v>642</v>
      </c>
      <c r="C807" s="53">
        <f>SUM(C808)</f>
        <v>900</v>
      </c>
      <c r="D807" s="53">
        <f>SUM(D808)</f>
        <v>232</v>
      </c>
      <c r="E807" s="53">
        <f>SUM(E808)</f>
        <v>400</v>
      </c>
      <c r="F807" s="53"/>
      <c r="G807" s="53"/>
    </row>
    <row r="808" ht="17.25" spans="1:7">
      <c r="A808" s="130">
        <v>2120501</v>
      </c>
      <c r="B808" s="137" t="s">
        <v>643</v>
      </c>
      <c r="C808" s="53">
        <v>900</v>
      </c>
      <c r="D808" s="53">
        <v>232</v>
      </c>
      <c r="E808" s="53">
        <v>400</v>
      </c>
      <c r="F808" s="53"/>
      <c r="G808" s="53"/>
    </row>
    <row r="809" spans="1:7">
      <c r="A809" s="52">
        <v>21206</v>
      </c>
      <c r="B809" s="136" t="s">
        <v>644</v>
      </c>
      <c r="C809" s="53">
        <f>SUM(C810)</f>
        <v>0</v>
      </c>
      <c r="D809" s="53">
        <f>SUM(D810)</f>
        <v>0</v>
      </c>
      <c r="E809" s="53">
        <f>SUM(E810)</f>
        <v>0</v>
      </c>
      <c r="F809" s="53"/>
      <c r="G809" s="53"/>
    </row>
    <row r="810" ht="17.25" spans="1:7">
      <c r="A810" s="130">
        <v>2120601</v>
      </c>
      <c r="B810" s="137" t="s">
        <v>645</v>
      </c>
      <c r="C810" s="53"/>
      <c r="D810" s="53"/>
      <c r="E810" s="53"/>
      <c r="F810" s="53"/>
      <c r="G810" s="53"/>
    </row>
    <row r="811" spans="1:7">
      <c r="A811" s="52">
        <v>21299</v>
      </c>
      <c r="B811" s="136" t="s">
        <v>646</v>
      </c>
      <c r="C811" s="53">
        <f>SUM(C812)</f>
        <v>900</v>
      </c>
      <c r="D811" s="53">
        <f>SUM(D812)</f>
        <v>1197</v>
      </c>
      <c r="E811" s="53">
        <f>SUM(E812)</f>
        <v>400</v>
      </c>
      <c r="F811" s="53"/>
      <c r="G811" s="53"/>
    </row>
    <row r="812" ht="17.25" spans="1:7">
      <c r="A812" s="130">
        <v>2129999</v>
      </c>
      <c r="B812" s="137" t="s">
        <v>647</v>
      </c>
      <c r="C812" s="122">
        <v>900</v>
      </c>
      <c r="D812" s="122">
        <v>1197</v>
      </c>
      <c r="E812" s="122">
        <f>900-500</f>
        <v>400</v>
      </c>
      <c r="F812" s="53"/>
      <c r="G812" s="53"/>
    </row>
    <row r="813" spans="1:7">
      <c r="A813" s="52">
        <v>213</v>
      </c>
      <c r="B813" s="136" t="s">
        <v>648</v>
      </c>
      <c r="C813" s="120">
        <f>C814+C840+C862+C890+C901+C908+C914+C917</f>
        <v>16000</v>
      </c>
      <c r="D813" s="122">
        <f>D814+D840+D862+D890+D901+D908+D914+D917</f>
        <v>20921</v>
      </c>
      <c r="E813" s="120">
        <f>E814+E840+E862+E890+E901+E908+E914+E917</f>
        <v>21000</v>
      </c>
      <c r="F813" s="53"/>
      <c r="G813" s="53"/>
    </row>
    <row r="814" spans="1:7">
      <c r="A814" s="52">
        <v>21301</v>
      </c>
      <c r="B814" s="136" t="s">
        <v>649</v>
      </c>
      <c r="C814" s="122">
        <f>SUM(C815:C839)</f>
        <v>3665</v>
      </c>
      <c r="D814" s="122">
        <f>SUM(D815:D839)</f>
        <v>9380</v>
      </c>
      <c r="E814" s="122">
        <f>SUM(E815:E839)</f>
        <v>4665</v>
      </c>
      <c r="F814" s="53"/>
      <c r="G814" s="53"/>
    </row>
    <row r="815" spans="1:7">
      <c r="A815" s="52">
        <v>2130101</v>
      </c>
      <c r="B815" s="136" t="s">
        <v>44</v>
      </c>
      <c r="C815" s="122">
        <v>620</v>
      </c>
      <c r="D815" s="122">
        <v>457</v>
      </c>
      <c r="E815" s="122">
        <v>620</v>
      </c>
      <c r="F815" s="53"/>
      <c r="G815" s="53"/>
    </row>
    <row r="816" spans="1:7">
      <c r="A816" s="52">
        <v>2130102</v>
      </c>
      <c r="B816" s="136" t="s">
        <v>45</v>
      </c>
      <c r="C816" s="122">
        <v>160</v>
      </c>
      <c r="D816" s="122">
        <v>203</v>
      </c>
      <c r="E816" s="122">
        <v>160</v>
      </c>
      <c r="F816" s="53"/>
      <c r="G816" s="53"/>
    </row>
    <row r="817" spans="1:7">
      <c r="A817" s="52">
        <v>2130103</v>
      </c>
      <c r="B817" s="136" t="s">
        <v>46</v>
      </c>
      <c r="C817" s="122"/>
      <c r="D817" s="122">
        <v>0</v>
      </c>
      <c r="E817" s="122"/>
      <c r="F817" s="53"/>
      <c r="G817" s="53"/>
    </row>
    <row r="818" spans="1:7">
      <c r="A818" s="52">
        <v>2130104</v>
      </c>
      <c r="B818" s="136" t="s">
        <v>53</v>
      </c>
      <c r="C818" s="122">
        <v>40</v>
      </c>
      <c r="D818" s="122">
        <v>0</v>
      </c>
      <c r="E818" s="122">
        <v>40</v>
      </c>
      <c r="F818" s="53"/>
      <c r="G818" s="53"/>
    </row>
    <row r="819" spans="1:7">
      <c r="A819" s="52">
        <v>2130105</v>
      </c>
      <c r="B819" s="136" t="s">
        <v>650</v>
      </c>
      <c r="C819" s="122"/>
      <c r="D819" s="122">
        <v>4</v>
      </c>
      <c r="E819" s="122"/>
      <c r="F819" s="53"/>
      <c r="G819" s="53"/>
    </row>
    <row r="820" spans="1:7">
      <c r="A820" s="52">
        <v>2130106</v>
      </c>
      <c r="B820" s="136" t="s">
        <v>651</v>
      </c>
      <c r="C820" s="122">
        <v>120</v>
      </c>
      <c r="D820" s="122">
        <v>323</v>
      </c>
      <c r="E820" s="122">
        <v>120</v>
      </c>
      <c r="F820" s="53"/>
      <c r="G820" s="53"/>
    </row>
    <row r="821" spans="1:7">
      <c r="A821" s="52">
        <v>2130108</v>
      </c>
      <c r="B821" s="136" t="s">
        <v>652</v>
      </c>
      <c r="C821" s="122">
        <v>20</v>
      </c>
      <c r="D821" s="122">
        <v>7</v>
      </c>
      <c r="E821" s="122">
        <v>20</v>
      </c>
      <c r="F821" s="53"/>
      <c r="G821" s="53"/>
    </row>
    <row r="822" spans="1:7">
      <c r="A822" s="52">
        <v>2130109</v>
      </c>
      <c r="B822" s="136" t="s">
        <v>653</v>
      </c>
      <c r="C822" s="122"/>
      <c r="D822" s="122">
        <v>50</v>
      </c>
      <c r="E822" s="122"/>
      <c r="F822" s="53"/>
      <c r="G822" s="53"/>
    </row>
    <row r="823" spans="1:7">
      <c r="A823" s="52">
        <v>2130110</v>
      </c>
      <c r="B823" s="136" t="s">
        <v>654</v>
      </c>
      <c r="C823" s="122"/>
      <c r="D823" s="122">
        <v>10</v>
      </c>
      <c r="E823" s="122"/>
      <c r="F823" s="53"/>
      <c r="G823" s="53"/>
    </row>
    <row r="824" spans="1:7">
      <c r="A824" s="52">
        <v>2130111</v>
      </c>
      <c r="B824" s="136" t="s">
        <v>655</v>
      </c>
      <c r="C824" s="122"/>
      <c r="D824" s="122">
        <v>0</v>
      </c>
      <c r="E824" s="122"/>
      <c r="F824" s="53"/>
      <c r="G824" s="53"/>
    </row>
    <row r="825" spans="1:7">
      <c r="A825" s="52">
        <v>2130112</v>
      </c>
      <c r="B825" s="136" t="s">
        <v>656</v>
      </c>
      <c r="C825" s="122"/>
      <c r="D825" s="122">
        <v>17</v>
      </c>
      <c r="E825" s="122"/>
      <c r="F825" s="53"/>
      <c r="G825" s="53"/>
    </row>
    <row r="826" spans="1:7">
      <c r="A826" s="52">
        <v>2130114</v>
      </c>
      <c r="B826" s="136" t="s">
        <v>657</v>
      </c>
      <c r="C826" s="122"/>
      <c r="D826" s="122">
        <v>2</v>
      </c>
      <c r="E826" s="122"/>
      <c r="F826" s="53"/>
      <c r="G826" s="53"/>
    </row>
    <row r="827" spans="1:7">
      <c r="A827" s="52">
        <v>2130119</v>
      </c>
      <c r="B827" s="136" t="s">
        <v>658</v>
      </c>
      <c r="C827" s="122">
        <v>240</v>
      </c>
      <c r="D827" s="122">
        <v>9</v>
      </c>
      <c r="E827" s="122">
        <v>240</v>
      </c>
      <c r="F827" s="53"/>
      <c r="G827" s="53"/>
    </row>
    <row r="828" spans="1:7">
      <c r="A828" s="52">
        <v>2130120</v>
      </c>
      <c r="B828" s="136" t="s">
        <v>659</v>
      </c>
      <c r="C828" s="122"/>
      <c r="D828" s="122">
        <v>0</v>
      </c>
      <c r="E828" s="122"/>
      <c r="F828" s="53"/>
      <c r="G828" s="53"/>
    </row>
    <row r="829" spans="1:7">
      <c r="A829" s="52">
        <v>2130121</v>
      </c>
      <c r="B829" s="136" t="s">
        <v>660</v>
      </c>
      <c r="C829" s="122"/>
      <c r="D829" s="122">
        <v>0</v>
      </c>
      <c r="E829" s="122"/>
      <c r="F829" s="53"/>
      <c r="G829" s="53"/>
    </row>
    <row r="830" spans="1:7">
      <c r="A830" s="52">
        <v>2130122</v>
      </c>
      <c r="B830" s="136" t="s">
        <v>661</v>
      </c>
      <c r="C830" s="122">
        <v>500</v>
      </c>
      <c r="D830" s="122">
        <v>2300</v>
      </c>
      <c r="E830" s="122">
        <v>500</v>
      </c>
      <c r="F830" s="53"/>
      <c r="G830" s="53"/>
    </row>
    <row r="831" spans="1:7">
      <c r="A831" s="52">
        <v>2130124</v>
      </c>
      <c r="B831" s="136" t="s">
        <v>662</v>
      </c>
      <c r="C831" s="122"/>
      <c r="D831" s="122">
        <v>200</v>
      </c>
      <c r="E831" s="122"/>
      <c r="F831" s="53"/>
      <c r="G831" s="53"/>
    </row>
    <row r="832" spans="1:7">
      <c r="A832" s="52">
        <v>2130125</v>
      </c>
      <c r="B832" s="136" t="s">
        <v>663</v>
      </c>
      <c r="C832" s="122"/>
      <c r="D832" s="122">
        <v>0</v>
      </c>
      <c r="E832" s="122"/>
      <c r="F832" s="53"/>
      <c r="G832" s="53"/>
    </row>
    <row r="833" spans="1:7">
      <c r="A833" s="52">
        <v>2130126</v>
      </c>
      <c r="B833" s="136" t="s">
        <v>664</v>
      </c>
      <c r="C833" s="122">
        <v>50</v>
      </c>
      <c r="D833" s="122">
        <v>1126</v>
      </c>
      <c r="E833" s="122">
        <v>50</v>
      </c>
      <c r="F833" s="53"/>
      <c r="G833" s="53"/>
    </row>
    <row r="834" spans="1:7">
      <c r="A834" s="52">
        <v>2130135</v>
      </c>
      <c r="B834" s="136" t="s">
        <v>665</v>
      </c>
      <c r="C834" s="122">
        <v>1300</v>
      </c>
      <c r="D834" s="122">
        <v>4081</v>
      </c>
      <c r="E834" s="122">
        <f>1300+1000</f>
        <v>2300</v>
      </c>
      <c r="F834" s="53"/>
      <c r="G834" s="53"/>
    </row>
    <row r="835" spans="1:7">
      <c r="A835" s="52">
        <v>2130142</v>
      </c>
      <c r="B835" s="136" t="s">
        <v>666</v>
      </c>
      <c r="C835" s="122"/>
      <c r="D835" s="122">
        <v>288</v>
      </c>
      <c r="E835" s="122"/>
      <c r="F835" s="53"/>
      <c r="G835" s="53"/>
    </row>
    <row r="836" spans="1:7">
      <c r="A836" s="52">
        <v>2130148</v>
      </c>
      <c r="B836" s="136" t="s">
        <v>667</v>
      </c>
      <c r="C836" s="122"/>
      <c r="D836" s="122">
        <v>2</v>
      </c>
      <c r="E836" s="122"/>
      <c r="F836" s="53"/>
      <c r="G836" s="53"/>
    </row>
    <row r="837" spans="1:7">
      <c r="A837" s="52">
        <v>2130152</v>
      </c>
      <c r="B837" s="136" t="s">
        <v>668</v>
      </c>
      <c r="C837" s="122">
        <v>15</v>
      </c>
      <c r="D837" s="122">
        <v>0</v>
      </c>
      <c r="E837" s="122">
        <v>15</v>
      </c>
      <c r="F837" s="53"/>
      <c r="G837" s="53"/>
    </row>
    <row r="838" spans="1:7">
      <c r="A838" s="52">
        <v>2130153</v>
      </c>
      <c r="B838" s="136" t="s">
        <v>669</v>
      </c>
      <c r="C838" s="122"/>
      <c r="D838" s="122">
        <v>0</v>
      </c>
      <c r="E838" s="122"/>
      <c r="F838" s="53"/>
      <c r="G838" s="53"/>
    </row>
    <row r="839" spans="1:7">
      <c r="A839" s="52">
        <v>2130199</v>
      </c>
      <c r="B839" s="136" t="s">
        <v>670</v>
      </c>
      <c r="C839" s="122">
        <v>600</v>
      </c>
      <c r="D839" s="122">
        <v>301</v>
      </c>
      <c r="E839" s="122">
        <v>600</v>
      </c>
      <c r="F839" s="53"/>
      <c r="G839" s="53"/>
    </row>
    <row r="840" spans="1:7">
      <c r="A840" s="52">
        <v>21302</v>
      </c>
      <c r="B840" s="136" t="s">
        <v>671</v>
      </c>
      <c r="C840" s="122">
        <f>SUM(C841:C861)</f>
        <v>410</v>
      </c>
      <c r="D840" s="122">
        <f>SUM(D841:D861)</f>
        <v>73</v>
      </c>
      <c r="E840" s="122">
        <f>SUM(E841:E861)</f>
        <v>410</v>
      </c>
      <c r="F840" s="53"/>
      <c r="G840" s="53"/>
    </row>
    <row r="841" spans="1:7">
      <c r="A841" s="52">
        <v>2130201</v>
      </c>
      <c r="B841" s="136" t="s">
        <v>44</v>
      </c>
      <c r="C841" s="122">
        <v>100</v>
      </c>
      <c r="D841" s="122">
        <v>20</v>
      </c>
      <c r="E841" s="122">
        <v>100</v>
      </c>
      <c r="F841" s="53"/>
      <c r="G841" s="53"/>
    </row>
    <row r="842" spans="1:7">
      <c r="A842" s="52">
        <v>2130202</v>
      </c>
      <c r="B842" s="136" t="s">
        <v>45</v>
      </c>
      <c r="C842" s="122"/>
      <c r="D842" s="122"/>
      <c r="E842" s="122"/>
      <c r="F842" s="53"/>
      <c r="G842" s="53"/>
    </row>
    <row r="843" spans="1:7">
      <c r="A843" s="52">
        <v>2130203</v>
      </c>
      <c r="B843" s="136" t="s">
        <v>46</v>
      </c>
      <c r="C843" s="122"/>
      <c r="D843" s="122"/>
      <c r="E843" s="122"/>
      <c r="F843" s="53"/>
      <c r="G843" s="53"/>
    </row>
    <row r="844" spans="1:7">
      <c r="A844" s="52">
        <v>2130204</v>
      </c>
      <c r="B844" s="136" t="s">
        <v>672</v>
      </c>
      <c r="C844" s="122"/>
      <c r="D844" s="122"/>
      <c r="E844" s="122"/>
      <c r="F844" s="53"/>
      <c r="G844" s="53"/>
    </row>
    <row r="845" spans="1:7">
      <c r="A845" s="52">
        <v>2130205</v>
      </c>
      <c r="B845" s="136" t="s">
        <v>673</v>
      </c>
      <c r="C845" s="122">
        <v>240</v>
      </c>
      <c r="D845" s="122">
        <v>6</v>
      </c>
      <c r="E845" s="122">
        <v>240</v>
      </c>
      <c r="F845" s="53"/>
      <c r="G845" s="53"/>
    </row>
    <row r="846" spans="1:7">
      <c r="A846" s="52">
        <v>2130206</v>
      </c>
      <c r="B846" s="136" t="s">
        <v>674</v>
      </c>
      <c r="C846" s="122"/>
      <c r="D846" s="122"/>
      <c r="E846" s="122"/>
      <c r="F846" s="53"/>
      <c r="G846" s="53"/>
    </row>
    <row r="847" spans="1:7">
      <c r="A847" s="52">
        <v>2130207</v>
      </c>
      <c r="B847" s="136" t="s">
        <v>675</v>
      </c>
      <c r="C847" s="122"/>
      <c r="D847" s="122"/>
      <c r="E847" s="122"/>
      <c r="F847" s="53"/>
      <c r="G847" s="53"/>
    </row>
    <row r="848" spans="1:7">
      <c r="A848" s="52">
        <v>2130209</v>
      </c>
      <c r="B848" s="136" t="s">
        <v>676</v>
      </c>
      <c r="C848" s="122">
        <v>70</v>
      </c>
      <c r="D848" s="122">
        <v>30</v>
      </c>
      <c r="E848" s="122">
        <v>70</v>
      </c>
      <c r="F848" s="53"/>
      <c r="G848" s="53"/>
    </row>
    <row r="849" spans="1:7">
      <c r="A849" s="52">
        <v>2130211</v>
      </c>
      <c r="B849" s="136" t="s">
        <v>677</v>
      </c>
      <c r="C849" s="122"/>
      <c r="D849" s="122"/>
      <c r="E849" s="122"/>
      <c r="F849" s="53"/>
      <c r="G849" s="53"/>
    </row>
    <row r="850" spans="1:7">
      <c r="A850" s="52">
        <v>2130212</v>
      </c>
      <c r="B850" s="136" t="s">
        <v>678</v>
      </c>
      <c r="C850" s="122"/>
      <c r="D850" s="122"/>
      <c r="E850" s="122"/>
      <c r="F850" s="53"/>
      <c r="G850" s="53"/>
    </row>
    <row r="851" spans="1:7">
      <c r="A851" s="52">
        <v>2130213</v>
      </c>
      <c r="B851" s="136" t="s">
        <v>679</v>
      </c>
      <c r="C851" s="122"/>
      <c r="D851" s="122"/>
      <c r="E851" s="122"/>
      <c r="F851" s="53"/>
      <c r="G851" s="53"/>
    </row>
    <row r="852" spans="1:7">
      <c r="A852" s="52">
        <v>2130217</v>
      </c>
      <c r="B852" s="136" t="s">
        <v>680</v>
      </c>
      <c r="C852" s="122"/>
      <c r="D852" s="122"/>
      <c r="E852" s="122"/>
      <c r="F852" s="53"/>
      <c r="G852" s="53"/>
    </row>
    <row r="853" spans="1:7">
      <c r="A853" s="52">
        <v>2130220</v>
      </c>
      <c r="B853" s="136" t="s">
        <v>681</v>
      </c>
      <c r="C853" s="122"/>
      <c r="D853" s="122"/>
      <c r="E853" s="122"/>
      <c r="F853" s="53"/>
      <c r="G853" s="53"/>
    </row>
    <row r="854" spans="1:7">
      <c r="A854" s="52">
        <v>2130221</v>
      </c>
      <c r="B854" s="136" t="s">
        <v>682</v>
      </c>
      <c r="C854" s="122"/>
      <c r="D854" s="122"/>
      <c r="E854" s="122"/>
      <c r="F854" s="53"/>
      <c r="G854" s="53"/>
    </row>
    <row r="855" spans="1:7">
      <c r="A855" s="52">
        <v>2130223</v>
      </c>
      <c r="B855" s="136" t="s">
        <v>683</v>
      </c>
      <c r="C855" s="122"/>
      <c r="D855" s="122"/>
      <c r="E855" s="122"/>
      <c r="F855" s="53"/>
      <c r="G855" s="53"/>
    </row>
    <row r="856" spans="1:7">
      <c r="A856" s="52">
        <v>2130226</v>
      </c>
      <c r="B856" s="136" t="s">
        <v>684</v>
      </c>
      <c r="C856" s="122"/>
      <c r="D856" s="122"/>
      <c r="E856" s="122"/>
      <c r="F856" s="53"/>
      <c r="G856" s="53"/>
    </row>
    <row r="857" spans="1:7">
      <c r="A857" s="52">
        <v>2130227</v>
      </c>
      <c r="B857" s="136" t="s">
        <v>685</v>
      </c>
      <c r="C857" s="122"/>
      <c r="D857" s="122"/>
      <c r="E857" s="122"/>
      <c r="F857" s="53"/>
      <c r="G857" s="53"/>
    </row>
    <row r="858" spans="1:7">
      <c r="A858" s="52">
        <v>2130234</v>
      </c>
      <c r="B858" s="136" t="s">
        <v>686</v>
      </c>
      <c r="C858" s="122"/>
      <c r="D858" s="122"/>
      <c r="E858" s="122"/>
      <c r="F858" s="53"/>
      <c r="G858" s="53"/>
    </row>
    <row r="859" spans="1:7">
      <c r="A859" s="52">
        <v>2130236</v>
      </c>
      <c r="B859" s="136" t="s">
        <v>687</v>
      </c>
      <c r="C859" s="122"/>
      <c r="D859" s="122"/>
      <c r="E859" s="122"/>
      <c r="F859" s="53"/>
      <c r="G859" s="53"/>
    </row>
    <row r="860" spans="1:7">
      <c r="A860" s="52">
        <v>2130237</v>
      </c>
      <c r="B860" s="136" t="s">
        <v>656</v>
      </c>
      <c r="C860" s="122"/>
      <c r="D860" s="122"/>
      <c r="E860" s="122"/>
      <c r="F860" s="53"/>
      <c r="G860" s="53"/>
    </row>
    <row r="861" spans="1:7">
      <c r="A861" s="52">
        <v>2130299</v>
      </c>
      <c r="B861" s="136" t="s">
        <v>688</v>
      </c>
      <c r="C861" s="122"/>
      <c r="D861" s="122">
        <v>17</v>
      </c>
      <c r="E861" s="122"/>
      <c r="F861" s="53"/>
      <c r="G861" s="53"/>
    </row>
    <row r="862" spans="1:7">
      <c r="A862" s="52">
        <v>21303</v>
      </c>
      <c r="B862" s="136" t="s">
        <v>689</v>
      </c>
      <c r="C862" s="122">
        <f>SUM(C863:C889)</f>
        <v>3240</v>
      </c>
      <c r="D862" s="122">
        <f>SUM(D863:D889)</f>
        <v>1686</v>
      </c>
      <c r="E862" s="122">
        <f>SUM(E863:E889)</f>
        <v>4240</v>
      </c>
      <c r="F862" s="53"/>
      <c r="G862" s="53"/>
    </row>
    <row r="863" spans="1:7">
      <c r="A863" s="52">
        <v>2130301</v>
      </c>
      <c r="B863" s="136" t="s">
        <v>44</v>
      </c>
      <c r="C863" s="122">
        <v>120</v>
      </c>
      <c r="D863" s="122">
        <v>37</v>
      </c>
      <c r="E863" s="122">
        <v>120</v>
      </c>
      <c r="F863" s="53"/>
      <c r="G863" s="53"/>
    </row>
    <row r="864" spans="1:7">
      <c r="A864" s="52">
        <v>2130302</v>
      </c>
      <c r="B864" s="136" t="s">
        <v>45</v>
      </c>
      <c r="C864" s="122"/>
      <c r="D864" s="122">
        <v>28</v>
      </c>
      <c r="E864" s="122"/>
      <c r="F864" s="53"/>
      <c r="G864" s="53"/>
    </row>
    <row r="865" spans="1:7">
      <c r="A865" s="52">
        <v>2130303</v>
      </c>
      <c r="B865" s="136" t="s">
        <v>46</v>
      </c>
      <c r="C865" s="122"/>
      <c r="D865" s="122">
        <v>0</v>
      </c>
      <c r="E865" s="122"/>
      <c r="F865" s="53"/>
      <c r="G865" s="53"/>
    </row>
    <row r="866" spans="1:7">
      <c r="A866" s="52">
        <v>2130304</v>
      </c>
      <c r="B866" s="136" t="s">
        <v>690</v>
      </c>
      <c r="C866" s="122">
        <v>50</v>
      </c>
      <c r="D866" s="122">
        <v>0</v>
      </c>
      <c r="E866" s="122">
        <v>50</v>
      </c>
      <c r="F866" s="53"/>
      <c r="G866" s="53"/>
    </row>
    <row r="867" spans="1:7">
      <c r="A867" s="52">
        <v>2130305</v>
      </c>
      <c r="B867" s="136" t="s">
        <v>691</v>
      </c>
      <c r="C867" s="122">
        <v>1900</v>
      </c>
      <c r="D867" s="122">
        <v>40</v>
      </c>
      <c r="E867" s="122">
        <f>1900+1000</f>
        <v>2900</v>
      </c>
      <c r="F867" s="53"/>
      <c r="G867" s="53"/>
    </row>
    <row r="868" spans="1:7">
      <c r="A868" s="52">
        <v>2130306</v>
      </c>
      <c r="B868" s="136" t="s">
        <v>692</v>
      </c>
      <c r="C868" s="122">
        <v>20</v>
      </c>
      <c r="D868" s="122">
        <v>40</v>
      </c>
      <c r="E868" s="122">
        <v>20</v>
      </c>
      <c r="F868" s="53"/>
      <c r="G868" s="53"/>
    </row>
    <row r="869" spans="1:7">
      <c r="A869" s="52">
        <v>2130307</v>
      </c>
      <c r="B869" s="136" t="s">
        <v>693</v>
      </c>
      <c r="C869" s="122"/>
      <c r="D869" s="122">
        <v>318</v>
      </c>
      <c r="E869" s="122"/>
      <c r="F869" s="53"/>
      <c r="G869" s="53"/>
    </row>
    <row r="870" spans="1:7">
      <c r="A870" s="52">
        <v>2130308</v>
      </c>
      <c r="B870" s="136" t="s">
        <v>694</v>
      </c>
      <c r="C870" s="122"/>
      <c r="D870" s="122">
        <v>0</v>
      </c>
      <c r="E870" s="122"/>
      <c r="F870" s="53"/>
      <c r="G870" s="53"/>
    </row>
    <row r="871" spans="1:7">
      <c r="A871" s="52">
        <v>2130309</v>
      </c>
      <c r="B871" s="136" t="s">
        <v>695</v>
      </c>
      <c r="C871" s="122"/>
      <c r="D871" s="122">
        <v>0</v>
      </c>
      <c r="E871" s="122"/>
      <c r="F871" s="53"/>
      <c r="G871" s="53"/>
    </row>
    <row r="872" spans="1:7">
      <c r="A872" s="52">
        <v>2130310</v>
      </c>
      <c r="B872" s="136" t="s">
        <v>696</v>
      </c>
      <c r="C872" s="122"/>
      <c r="D872" s="122">
        <v>258</v>
      </c>
      <c r="E872" s="122"/>
      <c r="F872" s="53"/>
      <c r="G872" s="53"/>
    </row>
    <row r="873" spans="1:7">
      <c r="A873" s="52">
        <v>2130311</v>
      </c>
      <c r="B873" s="136" t="s">
        <v>697</v>
      </c>
      <c r="C873" s="122"/>
      <c r="D873" s="122">
        <v>224</v>
      </c>
      <c r="E873" s="122"/>
      <c r="F873" s="53"/>
      <c r="G873" s="53"/>
    </row>
    <row r="874" spans="1:7">
      <c r="A874" s="52">
        <v>2130312</v>
      </c>
      <c r="B874" s="136" t="s">
        <v>698</v>
      </c>
      <c r="C874" s="122"/>
      <c r="D874" s="122">
        <v>0</v>
      </c>
      <c r="E874" s="122"/>
      <c r="F874" s="53"/>
      <c r="G874" s="53"/>
    </row>
    <row r="875" spans="1:7">
      <c r="A875" s="52">
        <v>2130313</v>
      </c>
      <c r="B875" s="136" t="s">
        <v>699</v>
      </c>
      <c r="C875" s="122"/>
      <c r="D875" s="122">
        <v>0</v>
      </c>
      <c r="E875" s="122"/>
      <c r="F875" s="53"/>
      <c r="G875" s="53"/>
    </row>
    <row r="876" spans="1:7">
      <c r="A876" s="52">
        <v>2130314</v>
      </c>
      <c r="B876" s="136" t="s">
        <v>700</v>
      </c>
      <c r="C876" s="122">
        <v>400</v>
      </c>
      <c r="D876" s="122">
        <v>141</v>
      </c>
      <c r="E876" s="122">
        <v>400</v>
      </c>
      <c r="F876" s="53"/>
      <c r="G876" s="53"/>
    </row>
    <row r="877" spans="1:7">
      <c r="A877" s="52">
        <v>2130315</v>
      </c>
      <c r="B877" s="136" t="s">
        <v>701</v>
      </c>
      <c r="C877" s="122">
        <v>200</v>
      </c>
      <c r="D877" s="122">
        <v>50</v>
      </c>
      <c r="E877" s="122">
        <v>200</v>
      </c>
      <c r="F877" s="53"/>
      <c r="G877" s="53"/>
    </row>
    <row r="878" spans="1:7">
      <c r="A878" s="52">
        <v>2130316</v>
      </c>
      <c r="B878" s="136" t="s">
        <v>702</v>
      </c>
      <c r="C878" s="122">
        <v>450</v>
      </c>
      <c r="D878" s="122">
        <v>132</v>
      </c>
      <c r="E878" s="122">
        <v>450</v>
      </c>
      <c r="F878" s="53"/>
      <c r="G878" s="53"/>
    </row>
    <row r="879" spans="1:7">
      <c r="A879" s="52">
        <v>2130317</v>
      </c>
      <c r="B879" s="136" t="s">
        <v>703</v>
      </c>
      <c r="C879" s="122"/>
      <c r="D879" s="122">
        <v>0</v>
      </c>
      <c r="E879" s="122"/>
      <c r="F879" s="53"/>
      <c r="G879" s="53"/>
    </row>
    <row r="880" spans="1:7">
      <c r="A880" s="52">
        <v>2130318</v>
      </c>
      <c r="B880" s="136" t="s">
        <v>704</v>
      </c>
      <c r="C880" s="122"/>
      <c r="D880" s="122">
        <v>0</v>
      </c>
      <c r="E880" s="122"/>
      <c r="F880" s="53"/>
      <c r="G880" s="53"/>
    </row>
    <row r="881" spans="1:7">
      <c r="A881" s="52">
        <v>2130319</v>
      </c>
      <c r="B881" s="136" t="s">
        <v>705</v>
      </c>
      <c r="C881" s="122"/>
      <c r="D881" s="122">
        <v>0</v>
      </c>
      <c r="E881" s="122"/>
      <c r="F881" s="53"/>
      <c r="G881" s="53"/>
    </row>
    <row r="882" spans="1:7">
      <c r="A882" s="52">
        <v>2130321</v>
      </c>
      <c r="B882" s="136" t="s">
        <v>706</v>
      </c>
      <c r="C882" s="122"/>
      <c r="D882" s="122">
        <v>0</v>
      </c>
      <c r="E882" s="122"/>
      <c r="F882" s="53"/>
      <c r="G882" s="53"/>
    </row>
    <row r="883" spans="1:7">
      <c r="A883" s="52">
        <v>2130322</v>
      </c>
      <c r="B883" s="136" t="s">
        <v>707</v>
      </c>
      <c r="C883" s="122"/>
      <c r="D883" s="122">
        <v>0</v>
      </c>
      <c r="E883" s="122"/>
      <c r="F883" s="53"/>
      <c r="G883" s="53"/>
    </row>
    <row r="884" spans="1:7">
      <c r="A884" s="52">
        <v>2130333</v>
      </c>
      <c r="B884" s="136" t="s">
        <v>683</v>
      </c>
      <c r="C884" s="122"/>
      <c r="D884" s="122">
        <v>0</v>
      </c>
      <c r="E884" s="122"/>
      <c r="F884" s="53"/>
      <c r="G884" s="53"/>
    </row>
    <row r="885" spans="1:7">
      <c r="A885" s="52">
        <v>2130334</v>
      </c>
      <c r="B885" s="136" t="s">
        <v>708</v>
      </c>
      <c r="C885" s="122"/>
      <c r="D885" s="122">
        <v>0</v>
      </c>
      <c r="E885" s="122"/>
      <c r="F885" s="53"/>
      <c r="G885" s="53"/>
    </row>
    <row r="886" spans="1:7">
      <c r="A886" s="52">
        <v>2130335</v>
      </c>
      <c r="B886" s="136" t="s">
        <v>709</v>
      </c>
      <c r="C886" s="122"/>
      <c r="D886" s="122">
        <v>310</v>
      </c>
      <c r="E886" s="122"/>
      <c r="F886" s="53"/>
      <c r="G886" s="53"/>
    </row>
    <row r="887" spans="1:7">
      <c r="A887" s="52">
        <v>2130336</v>
      </c>
      <c r="B887" s="136" t="s">
        <v>710</v>
      </c>
      <c r="C887" s="122"/>
      <c r="D887" s="122">
        <v>0</v>
      </c>
      <c r="E887" s="122"/>
      <c r="F887" s="53"/>
      <c r="G887" s="53"/>
    </row>
    <row r="888" spans="1:7">
      <c r="A888" s="52">
        <v>2130337</v>
      </c>
      <c r="B888" s="136" t="s">
        <v>711</v>
      </c>
      <c r="C888" s="122"/>
      <c r="D888" s="122">
        <v>0</v>
      </c>
      <c r="E888" s="122"/>
      <c r="F888" s="53"/>
      <c r="G888" s="53"/>
    </row>
    <row r="889" spans="1:7">
      <c r="A889" s="52">
        <v>2130399</v>
      </c>
      <c r="B889" s="136" t="s">
        <v>712</v>
      </c>
      <c r="C889" s="122">
        <v>100</v>
      </c>
      <c r="D889" s="122">
        <v>108</v>
      </c>
      <c r="E889" s="122">
        <v>100</v>
      </c>
      <c r="F889" s="53"/>
      <c r="G889" s="53"/>
    </row>
    <row r="890" spans="1:7">
      <c r="A890" s="52">
        <v>21305</v>
      </c>
      <c r="B890" s="136" t="s">
        <v>713</v>
      </c>
      <c r="C890" s="122">
        <f>SUM(C891:C900)</f>
        <v>7145</v>
      </c>
      <c r="D890" s="122">
        <f>SUM(D891:D900)</f>
        <v>6981</v>
      </c>
      <c r="E890" s="122">
        <f>SUM(E891:E900)</f>
        <v>10145</v>
      </c>
      <c r="F890" s="53"/>
      <c r="G890" s="53"/>
    </row>
    <row r="891" spans="1:7">
      <c r="A891" s="52">
        <v>2130501</v>
      </c>
      <c r="B891" s="136" t="s">
        <v>44</v>
      </c>
      <c r="C891" s="122">
        <v>65</v>
      </c>
      <c r="D891" s="122">
        <v>60</v>
      </c>
      <c r="E891" s="122">
        <v>65</v>
      </c>
      <c r="F891" s="53"/>
      <c r="G891" s="53"/>
    </row>
    <row r="892" spans="1:7">
      <c r="A892" s="52">
        <v>2130502</v>
      </c>
      <c r="B892" s="136" t="s">
        <v>45</v>
      </c>
      <c r="C892" s="122">
        <v>40</v>
      </c>
      <c r="D892" s="122"/>
      <c r="E892" s="122">
        <v>40</v>
      </c>
      <c r="F892" s="53"/>
      <c r="G892" s="53"/>
    </row>
    <row r="893" spans="1:7">
      <c r="A893" s="52">
        <v>2130503</v>
      </c>
      <c r="B893" s="136" t="s">
        <v>46</v>
      </c>
      <c r="C893" s="122">
        <v>40</v>
      </c>
      <c r="D893" s="122"/>
      <c r="E893" s="122">
        <v>40</v>
      </c>
      <c r="F893" s="53"/>
      <c r="G893" s="53"/>
    </row>
    <row r="894" spans="1:7">
      <c r="A894" s="52">
        <v>2130504</v>
      </c>
      <c r="B894" s="136" t="s">
        <v>714</v>
      </c>
      <c r="C894" s="122">
        <v>200</v>
      </c>
      <c r="D894" s="122">
        <v>727</v>
      </c>
      <c r="E894" s="122">
        <v>200</v>
      </c>
      <c r="F894" s="53"/>
      <c r="G894" s="53"/>
    </row>
    <row r="895" spans="1:7">
      <c r="A895" s="52">
        <v>2130505</v>
      </c>
      <c r="B895" s="136" t="s">
        <v>715</v>
      </c>
      <c r="C895" s="122"/>
      <c r="D895" s="122"/>
      <c r="E895" s="122"/>
      <c r="F895" s="53"/>
      <c r="G895" s="53"/>
    </row>
    <row r="896" spans="1:7">
      <c r="A896" s="52">
        <v>2130506</v>
      </c>
      <c r="B896" s="136" t="s">
        <v>716</v>
      </c>
      <c r="C896" s="122"/>
      <c r="D896" s="122"/>
      <c r="E896" s="122"/>
      <c r="F896" s="53"/>
      <c r="G896" s="53"/>
    </row>
    <row r="897" spans="1:7">
      <c r="A897" s="52">
        <v>2130507</v>
      </c>
      <c r="B897" s="136" t="s">
        <v>717</v>
      </c>
      <c r="C897" s="122"/>
      <c r="D897" s="122"/>
      <c r="E897" s="122"/>
      <c r="F897" s="53"/>
      <c r="G897" s="53"/>
    </row>
    <row r="898" spans="1:7">
      <c r="A898" s="52">
        <v>2130508</v>
      </c>
      <c r="B898" s="136" t="s">
        <v>718</v>
      </c>
      <c r="C898" s="122"/>
      <c r="D898" s="122"/>
      <c r="E898" s="122"/>
      <c r="F898" s="53"/>
      <c r="G898" s="53"/>
    </row>
    <row r="899" spans="1:7">
      <c r="A899" s="52">
        <v>2130550</v>
      </c>
      <c r="B899" s="136" t="s">
        <v>53</v>
      </c>
      <c r="C899" s="122"/>
      <c r="D899" s="122"/>
      <c r="E899" s="122"/>
      <c r="F899" s="53"/>
      <c r="G899" s="53"/>
    </row>
    <row r="900" spans="1:7">
      <c r="A900" s="52">
        <v>2130599</v>
      </c>
      <c r="B900" s="136" t="s">
        <v>719</v>
      </c>
      <c r="C900" s="122">
        <v>6800</v>
      </c>
      <c r="D900" s="122">
        <v>6194</v>
      </c>
      <c r="E900" s="122">
        <f>6800+2000+1000</f>
        <v>9800</v>
      </c>
      <c r="F900" s="53"/>
      <c r="G900" s="53"/>
    </row>
    <row r="901" spans="1:7">
      <c r="A901" s="52">
        <v>21307</v>
      </c>
      <c r="B901" s="136" t="s">
        <v>720</v>
      </c>
      <c r="C901" s="122">
        <f>SUM(C902:C907)</f>
        <v>1260</v>
      </c>
      <c r="D901" s="122">
        <f>SUM(D902:D907)</f>
        <v>1778</v>
      </c>
      <c r="E901" s="122">
        <f>SUM(E902:E907)</f>
        <v>1260</v>
      </c>
      <c r="F901" s="53"/>
      <c r="G901" s="53"/>
    </row>
    <row r="902" spans="1:7">
      <c r="A902" s="52">
        <v>2130701</v>
      </c>
      <c r="B902" s="136" t="s">
        <v>721</v>
      </c>
      <c r="C902" s="122">
        <v>180</v>
      </c>
      <c r="D902" s="122">
        <v>100</v>
      </c>
      <c r="E902" s="122">
        <v>180</v>
      </c>
      <c r="F902" s="53"/>
      <c r="G902" s="53"/>
    </row>
    <row r="903" spans="1:7">
      <c r="A903" s="52">
        <v>2130704</v>
      </c>
      <c r="B903" s="136" t="s">
        <v>722</v>
      </c>
      <c r="C903" s="122"/>
      <c r="D903" s="122">
        <v>0</v>
      </c>
      <c r="E903" s="122"/>
      <c r="F903" s="53"/>
      <c r="G903" s="53"/>
    </row>
    <row r="904" spans="1:7">
      <c r="A904" s="52">
        <v>2130705</v>
      </c>
      <c r="B904" s="136" t="s">
        <v>723</v>
      </c>
      <c r="C904" s="122">
        <v>744</v>
      </c>
      <c r="D904" s="122">
        <v>1602</v>
      </c>
      <c r="E904" s="122">
        <v>744</v>
      </c>
      <c r="F904" s="53"/>
      <c r="G904" s="53"/>
    </row>
    <row r="905" spans="1:7">
      <c r="A905" s="52">
        <v>2130706</v>
      </c>
      <c r="B905" s="136" t="s">
        <v>724</v>
      </c>
      <c r="C905" s="122"/>
      <c r="D905" s="122">
        <v>0</v>
      </c>
      <c r="E905" s="122"/>
      <c r="F905" s="53"/>
      <c r="G905" s="53"/>
    </row>
    <row r="906" spans="1:7">
      <c r="A906" s="52">
        <v>2130707</v>
      </c>
      <c r="B906" s="136" t="s">
        <v>725</v>
      </c>
      <c r="C906" s="122"/>
      <c r="D906" s="122">
        <v>0</v>
      </c>
      <c r="E906" s="122"/>
      <c r="F906" s="53"/>
      <c r="G906" s="53"/>
    </row>
    <row r="907" spans="1:7">
      <c r="A907" s="52">
        <v>2130799</v>
      </c>
      <c r="B907" s="136" t="s">
        <v>726</v>
      </c>
      <c r="C907" s="122">
        <v>336</v>
      </c>
      <c r="D907" s="122">
        <v>76</v>
      </c>
      <c r="E907" s="122">
        <v>336</v>
      </c>
      <c r="F907" s="53"/>
      <c r="G907" s="53"/>
    </row>
    <row r="908" spans="1:7">
      <c r="A908" s="52">
        <v>21308</v>
      </c>
      <c r="B908" s="136" t="s">
        <v>727</v>
      </c>
      <c r="C908" s="122">
        <f>SUM(C909:C913)</f>
        <v>280</v>
      </c>
      <c r="D908" s="122">
        <f>SUM(D909:D913)</f>
        <v>126</v>
      </c>
      <c r="E908" s="122">
        <f>SUM(E909:E913)</f>
        <v>280</v>
      </c>
      <c r="F908" s="53"/>
      <c r="G908" s="53"/>
    </row>
    <row r="909" spans="1:7">
      <c r="A909" s="52">
        <v>2130801</v>
      </c>
      <c r="B909" s="136" t="s">
        <v>728</v>
      </c>
      <c r="C909" s="122"/>
      <c r="D909" s="122"/>
      <c r="E909" s="122"/>
      <c r="F909" s="53"/>
      <c r="G909" s="53"/>
    </row>
    <row r="910" spans="1:7">
      <c r="A910" s="52">
        <v>2130803</v>
      </c>
      <c r="B910" s="136" t="s">
        <v>729</v>
      </c>
      <c r="C910" s="122">
        <v>280</v>
      </c>
      <c r="D910" s="122">
        <v>126</v>
      </c>
      <c r="E910" s="122">
        <v>280</v>
      </c>
      <c r="F910" s="53"/>
      <c r="G910" s="53"/>
    </row>
    <row r="911" spans="1:7">
      <c r="A911" s="52">
        <v>2130804</v>
      </c>
      <c r="B911" s="136" t="s">
        <v>730</v>
      </c>
      <c r="C911" s="122"/>
      <c r="D911" s="122"/>
      <c r="E911" s="122"/>
      <c r="F911" s="53"/>
      <c r="G911" s="53"/>
    </row>
    <row r="912" spans="1:7">
      <c r="A912" s="52">
        <v>2130805</v>
      </c>
      <c r="B912" s="136" t="s">
        <v>731</v>
      </c>
      <c r="C912" s="122"/>
      <c r="D912" s="122"/>
      <c r="E912" s="122"/>
      <c r="F912" s="53"/>
      <c r="G912" s="53"/>
    </row>
    <row r="913" spans="1:7">
      <c r="A913" s="52">
        <v>2130899</v>
      </c>
      <c r="B913" s="136" t="s">
        <v>732</v>
      </c>
      <c r="C913" s="122"/>
      <c r="D913" s="122"/>
      <c r="E913" s="122"/>
      <c r="F913" s="53"/>
      <c r="G913" s="53"/>
    </row>
    <row r="914" spans="1:7">
      <c r="A914" s="52">
        <v>21309</v>
      </c>
      <c r="B914" s="136" t="s">
        <v>733</v>
      </c>
      <c r="C914" s="122">
        <f>SUM(C915:C916)</f>
        <v>0</v>
      </c>
      <c r="D914" s="122">
        <f>SUM(D915:D916)</f>
        <v>797</v>
      </c>
      <c r="E914" s="122">
        <f>SUM(E915:E916)</f>
        <v>0</v>
      </c>
      <c r="F914" s="53"/>
      <c r="G914" s="53"/>
    </row>
    <row r="915" spans="1:7">
      <c r="A915" s="52">
        <v>2130901</v>
      </c>
      <c r="B915" s="136" t="s">
        <v>734</v>
      </c>
      <c r="C915" s="122"/>
      <c r="D915" s="122"/>
      <c r="E915" s="122"/>
      <c r="F915" s="53"/>
      <c r="G915" s="53"/>
    </row>
    <row r="916" spans="1:7">
      <c r="A916" s="52">
        <v>2130999</v>
      </c>
      <c r="B916" s="136" t="s">
        <v>735</v>
      </c>
      <c r="C916" s="122"/>
      <c r="D916" s="122">
        <v>797</v>
      </c>
      <c r="E916" s="122"/>
      <c r="F916" s="53"/>
      <c r="G916" s="53"/>
    </row>
    <row r="917" spans="1:7">
      <c r="A917" s="52">
        <v>21399</v>
      </c>
      <c r="B917" s="136" t="s">
        <v>736</v>
      </c>
      <c r="C917" s="122">
        <f>SUM(C918:C919)</f>
        <v>0</v>
      </c>
      <c r="D917" s="122">
        <f>SUM(D918:D919)</f>
        <v>100</v>
      </c>
      <c r="E917" s="122">
        <f>SUM(E918:E919)</f>
        <v>0</v>
      </c>
      <c r="F917" s="53"/>
      <c r="G917" s="53"/>
    </row>
    <row r="918" spans="1:7">
      <c r="A918" s="52">
        <v>2139901</v>
      </c>
      <c r="B918" s="136" t="s">
        <v>737</v>
      </c>
      <c r="C918" s="122"/>
      <c r="D918" s="122"/>
      <c r="E918" s="122"/>
      <c r="F918" s="53"/>
      <c r="G918" s="53"/>
    </row>
    <row r="919" spans="1:7">
      <c r="A919" s="52">
        <v>2139999</v>
      </c>
      <c r="B919" s="136" t="s">
        <v>738</v>
      </c>
      <c r="C919" s="122"/>
      <c r="D919" s="122">
        <v>100</v>
      </c>
      <c r="E919" s="122"/>
      <c r="F919" s="53"/>
      <c r="G919" s="53"/>
    </row>
    <row r="920" spans="1:7">
      <c r="A920" s="52">
        <v>214</v>
      </c>
      <c r="B920" s="136" t="s">
        <v>739</v>
      </c>
      <c r="C920" s="120">
        <f>C921+C943+C953+C963+C970+C975</f>
        <v>2300</v>
      </c>
      <c r="D920" s="122">
        <f>D921+D943+D953+D963+D970+D975</f>
        <v>1878</v>
      </c>
      <c r="E920" s="120">
        <f>E921+E943+E953+E963+E970+E975</f>
        <v>2400</v>
      </c>
      <c r="F920" s="53"/>
      <c r="G920" s="53"/>
    </row>
    <row r="921" spans="1:7">
      <c r="A921" s="52">
        <v>21401</v>
      </c>
      <c r="B921" s="136" t="s">
        <v>740</v>
      </c>
      <c r="C921" s="122">
        <f>SUM(C922:C942)</f>
        <v>2300</v>
      </c>
      <c r="D921" s="122">
        <f>SUM(D922:D942)</f>
        <v>1771</v>
      </c>
      <c r="E921" s="122">
        <f>SUM(E922:E942)</f>
        <v>2400</v>
      </c>
      <c r="F921" s="53"/>
      <c r="G921" s="53"/>
    </row>
    <row r="922" spans="1:7">
      <c r="A922" s="52">
        <v>2140101</v>
      </c>
      <c r="B922" s="136" t="s">
        <v>44</v>
      </c>
      <c r="C922" s="122">
        <v>120</v>
      </c>
      <c r="D922" s="122">
        <v>70</v>
      </c>
      <c r="E922" s="122">
        <v>120</v>
      </c>
      <c r="F922" s="53"/>
      <c r="G922" s="53"/>
    </row>
    <row r="923" spans="1:7">
      <c r="A923" s="52">
        <v>2140102</v>
      </c>
      <c r="B923" s="136" t="s">
        <v>45</v>
      </c>
      <c r="C923" s="122"/>
      <c r="D923" s="122"/>
      <c r="E923" s="122"/>
      <c r="F923" s="53"/>
      <c r="G923" s="53"/>
    </row>
    <row r="924" spans="1:7">
      <c r="A924" s="52">
        <v>2140103</v>
      </c>
      <c r="B924" s="136" t="s">
        <v>46</v>
      </c>
      <c r="C924" s="122"/>
      <c r="D924" s="122"/>
      <c r="E924" s="122"/>
      <c r="F924" s="53"/>
      <c r="G924" s="53"/>
    </row>
    <row r="925" spans="1:7">
      <c r="A925" s="52">
        <v>2140104</v>
      </c>
      <c r="B925" s="136" t="s">
        <v>741</v>
      </c>
      <c r="C925" s="122">
        <v>1820</v>
      </c>
      <c r="D925" s="122">
        <v>1605</v>
      </c>
      <c r="E925" s="122">
        <f>1820-1600+1800</f>
        <v>2020</v>
      </c>
      <c r="F925" s="53"/>
      <c r="G925" s="53"/>
    </row>
    <row r="926" spans="1:7">
      <c r="A926" s="52">
        <v>2140106</v>
      </c>
      <c r="B926" s="136" t="s">
        <v>742</v>
      </c>
      <c r="C926" s="122"/>
      <c r="D926" s="122"/>
      <c r="E926" s="122"/>
      <c r="F926" s="53"/>
      <c r="G926" s="53"/>
    </row>
    <row r="927" spans="1:7">
      <c r="A927" s="52">
        <v>2140109</v>
      </c>
      <c r="B927" s="136" t="s">
        <v>743</v>
      </c>
      <c r="C927" s="122"/>
      <c r="D927" s="122">
        <v>27</v>
      </c>
      <c r="E927" s="122"/>
      <c r="F927" s="53"/>
      <c r="G927" s="53"/>
    </row>
    <row r="928" spans="1:7">
      <c r="A928" s="52">
        <v>2140110</v>
      </c>
      <c r="B928" s="136" t="s">
        <v>744</v>
      </c>
      <c r="C928" s="122">
        <v>30</v>
      </c>
      <c r="D928" s="122">
        <v>20</v>
      </c>
      <c r="E928" s="122">
        <v>30</v>
      </c>
      <c r="F928" s="53"/>
      <c r="G928" s="53"/>
    </row>
    <row r="929" spans="1:7">
      <c r="A929" s="52">
        <v>2140111</v>
      </c>
      <c r="B929" s="136" t="s">
        <v>745</v>
      </c>
      <c r="C929" s="122"/>
      <c r="D929" s="122"/>
      <c r="E929" s="122"/>
      <c r="F929" s="53"/>
      <c r="G929" s="53"/>
    </row>
    <row r="930" spans="1:7">
      <c r="A930" s="52">
        <v>2140112</v>
      </c>
      <c r="B930" s="136" t="s">
        <v>746</v>
      </c>
      <c r="C930" s="122"/>
      <c r="D930" s="122">
        <v>9</v>
      </c>
      <c r="E930" s="122"/>
      <c r="F930" s="53"/>
      <c r="G930" s="53"/>
    </row>
    <row r="931" spans="1:7">
      <c r="A931" s="52">
        <v>2140114</v>
      </c>
      <c r="B931" s="136" t="s">
        <v>747</v>
      </c>
      <c r="C931" s="122">
        <v>300</v>
      </c>
      <c r="D931" s="122"/>
      <c r="E931" s="122">
        <f>300-100</f>
        <v>200</v>
      </c>
      <c r="F931" s="53"/>
      <c r="G931" s="53"/>
    </row>
    <row r="932" spans="1:7">
      <c r="A932" s="52">
        <v>2140122</v>
      </c>
      <c r="B932" s="136" t="s">
        <v>748</v>
      </c>
      <c r="C932" s="122"/>
      <c r="D932" s="122"/>
      <c r="E932" s="122"/>
      <c r="F932" s="53"/>
      <c r="G932" s="53"/>
    </row>
    <row r="933" spans="1:7">
      <c r="A933" s="52">
        <v>2140123</v>
      </c>
      <c r="B933" s="136" t="s">
        <v>749</v>
      </c>
      <c r="C933" s="122"/>
      <c r="D933" s="122"/>
      <c r="E933" s="122"/>
      <c r="F933" s="53"/>
      <c r="G933" s="53"/>
    </row>
    <row r="934" spans="1:7">
      <c r="A934" s="52">
        <v>2140127</v>
      </c>
      <c r="B934" s="136" t="s">
        <v>750</v>
      </c>
      <c r="C934" s="122"/>
      <c r="D934" s="122"/>
      <c r="E934" s="122"/>
      <c r="F934" s="53"/>
      <c r="G934" s="53"/>
    </row>
    <row r="935" spans="1:7">
      <c r="A935" s="52">
        <v>2140128</v>
      </c>
      <c r="B935" s="136" t="s">
        <v>751</v>
      </c>
      <c r="C935" s="122"/>
      <c r="D935" s="122"/>
      <c r="E935" s="122"/>
      <c r="F935" s="53"/>
      <c r="G935" s="53"/>
    </row>
    <row r="936" spans="1:7">
      <c r="A936" s="52">
        <v>2140129</v>
      </c>
      <c r="B936" s="136" t="s">
        <v>752</v>
      </c>
      <c r="C936" s="122"/>
      <c r="D936" s="122"/>
      <c r="E936" s="122"/>
      <c r="F936" s="53"/>
      <c r="G936" s="53"/>
    </row>
    <row r="937" spans="1:7">
      <c r="A937" s="52">
        <v>2140130</v>
      </c>
      <c r="B937" s="136" t="s">
        <v>753</v>
      </c>
      <c r="C937" s="122"/>
      <c r="D937" s="122"/>
      <c r="E937" s="122"/>
      <c r="F937" s="53"/>
      <c r="G937" s="53"/>
    </row>
    <row r="938" spans="1:7">
      <c r="A938" s="52">
        <v>2140131</v>
      </c>
      <c r="B938" s="136" t="s">
        <v>754</v>
      </c>
      <c r="C938" s="122"/>
      <c r="D938" s="122"/>
      <c r="E938" s="122"/>
      <c r="F938" s="53"/>
      <c r="G938" s="53"/>
    </row>
    <row r="939" spans="1:7">
      <c r="A939" s="52">
        <v>2140133</v>
      </c>
      <c r="B939" s="136" t="s">
        <v>755</v>
      </c>
      <c r="C939" s="122"/>
      <c r="D939" s="122"/>
      <c r="E939" s="122"/>
      <c r="F939" s="53"/>
      <c r="G939" s="53"/>
    </row>
    <row r="940" spans="1:7">
      <c r="A940" s="52">
        <v>2140136</v>
      </c>
      <c r="B940" s="136" t="s">
        <v>756</v>
      </c>
      <c r="C940" s="122"/>
      <c r="D940" s="122"/>
      <c r="E940" s="122"/>
      <c r="F940" s="53"/>
      <c r="G940" s="53"/>
    </row>
    <row r="941" spans="1:7">
      <c r="A941" s="52">
        <v>2140138</v>
      </c>
      <c r="B941" s="136" t="s">
        <v>757</v>
      </c>
      <c r="C941" s="122"/>
      <c r="D941" s="122"/>
      <c r="E941" s="122"/>
      <c r="F941" s="53"/>
      <c r="G941" s="53"/>
    </row>
    <row r="942" spans="1:7">
      <c r="A942" s="52">
        <v>2140199</v>
      </c>
      <c r="B942" s="136" t="s">
        <v>758</v>
      </c>
      <c r="C942" s="122">
        <v>30</v>
      </c>
      <c r="D942" s="122">
        <v>40</v>
      </c>
      <c r="E942" s="122">
        <v>30</v>
      </c>
      <c r="F942" s="53"/>
      <c r="G942" s="53"/>
    </row>
    <row r="943" spans="1:7">
      <c r="A943" s="52">
        <v>21402</v>
      </c>
      <c r="B943" s="136" t="s">
        <v>759</v>
      </c>
      <c r="C943" s="122">
        <f>SUM(C944:C952)</f>
        <v>0</v>
      </c>
      <c r="D943" s="122">
        <f>SUM(D944:D952)</f>
        <v>0</v>
      </c>
      <c r="E943" s="122">
        <f>SUM(E944:E952)</f>
        <v>0</v>
      </c>
      <c r="F943" s="53"/>
      <c r="G943" s="53"/>
    </row>
    <row r="944" spans="1:7">
      <c r="A944" s="52">
        <v>2140201</v>
      </c>
      <c r="B944" s="136" t="s">
        <v>44</v>
      </c>
      <c r="C944" s="122"/>
      <c r="D944" s="122"/>
      <c r="E944" s="122"/>
      <c r="F944" s="53"/>
      <c r="G944" s="53"/>
    </row>
    <row r="945" spans="1:7">
      <c r="A945" s="52">
        <v>2140202</v>
      </c>
      <c r="B945" s="136" t="s">
        <v>45</v>
      </c>
      <c r="C945" s="122"/>
      <c r="D945" s="122"/>
      <c r="E945" s="122"/>
      <c r="F945" s="53"/>
      <c r="G945" s="53"/>
    </row>
    <row r="946" spans="1:7">
      <c r="A946" s="52">
        <v>2140203</v>
      </c>
      <c r="B946" s="136" t="s">
        <v>46</v>
      </c>
      <c r="C946" s="122"/>
      <c r="D946" s="122"/>
      <c r="E946" s="122"/>
      <c r="F946" s="53"/>
      <c r="G946" s="53"/>
    </row>
    <row r="947" spans="1:7">
      <c r="A947" s="52">
        <v>2140204</v>
      </c>
      <c r="B947" s="136" t="s">
        <v>760</v>
      </c>
      <c r="C947" s="122"/>
      <c r="D947" s="122"/>
      <c r="E947" s="122"/>
      <c r="F947" s="53"/>
      <c r="G947" s="53"/>
    </row>
    <row r="948" spans="1:7">
      <c r="A948" s="52">
        <v>2140205</v>
      </c>
      <c r="B948" s="136" t="s">
        <v>761</v>
      </c>
      <c r="C948" s="122"/>
      <c r="D948" s="122"/>
      <c r="E948" s="122"/>
      <c r="F948" s="53"/>
      <c r="G948" s="53"/>
    </row>
    <row r="949" spans="1:7">
      <c r="A949" s="52">
        <v>2140206</v>
      </c>
      <c r="B949" s="136" t="s">
        <v>762</v>
      </c>
      <c r="C949" s="122"/>
      <c r="D949" s="122"/>
      <c r="E949" s="122"/>
      <c r="F949" s="53"/>
      <c r="G949" s="53"/>
    </row>
    <row r="950" spans="1:7">
      <c r="A950" s="52">
        <v>2140207</v>
      </c>
      <c r="B950" s="136" t="s">
        <v>763</v>
      </c>
      <c r="C950" s="122"/>
      <c r="D950" s="122"/>
      <c r="E950" s="122"/>
      <c r="F950" s="53"/>
      <c r="G950" s="53"/>
    </row>
    <row r="951" spans="1:7">
      <c r="A951" s="52">
        <v>2140208</v>
      </c>
      <c r="B951" s="136" t="s">
        <v>764</v>
      </c>
      <c r="C951" s="122"/>
      <c r="D951" s="122"/>
      <c r="E951" s="122"/>
      <c r="F951" s="53"/>
      <c r="G951" s="53"/>
    </row>
    <row r="952" spans="1:7">
      <c r="A952" s="52">
        <v>2140299</v>
      </c>
      <c r="B952" s="136" t="s">
        <v>765</v>
      </c>
      <c r="C952" s="122"/>
      <c r="D952" s="122"/>
      <c r="E952" s="122"/>
      <c r="F952" s="53"/>
      <c r="G952" s="53"/>
    </row>
    <row r="953" spans="1:7">
      <c r="A953" s="52">
        <v>21403</v>
      </c>
      <c r="B953" s="136" t="s">
        <v>766</v>
      </c>
      <c r="C953" s="122">
        <f>SUM(C954:C962)</f>
        <v>0</v>
      </c>
      <c r="D953" s="122">
        <f>SUM(D954:D962)</f>
        <v>0</v>
      </c>
      <c r="E953" s="122">
        <f>SUM(E954:E962)</f>
        <v>0</v>
      </c>
      <c r="F953" s="53"/>
      <c r="G953" s="53"/>
    </row>
    <row r="954" spans="1:7">
      <c r="A954" s="52">
        <v>2140301</v>
      </c>
      <c r="B954" s="136" t="s">
        <v>44</v>
      </c>
      <c r="C954" s="122"/>
      <c r="D954" s="122"/>
      <c r="E954" s="122"/>
      <c r="F954" s="53"/>
      <c r="G954" s="53"/>
    </row>
    <row r="955" spans="1:7">
      <c r="A955" s="52">
        <v>2140302</v>
      </c>
      <c r="B955" s="136" t="s">
        <v>45</v>
      </c>
      <c r="C955" s="122"/>
      <c r="D955" s="122"/>
      <c r="E955" s="122"/>
      <c r="F955" s="53"/>
      <c r="G955" s="53"/>
    </row>
    <row r="956" spans="1:7">
      <c r="A956" s="52">
        <v>2140303</v>
      </c>
      <c r="B956" s="136" t="s">
        <v>46</v>
      </c>
      <c r="C956" s="122"/>
      <c r="D956" s="122"/>
      <c r="E956" s="122"/>
      <c r="F956" s="53"/>
      <c r="G956" s="53"/>
    </row>
    <row r="957" spans="1:7">
      <c r="A957" s="52">
        <v>2140304</v>
      </c>
      <c r="B957" s="136" t="s">
        <v>767</v>
      </c>
      <c r="C957" s="122"/>
      <c r="D957" s="122"/>
      <c r="E957" s="122"/>
      <c r="F957" s="53"/>
      <c r="G957" s="53"/>
    </row>
    <row r="958" spans="1:7">
      <c r="A958" s="52">
        <v>2140305</v>
      </c>
      <c r="B958" s="136" t="s">
        <v>768</v>
      </c>
      <c r="C958" s="122"/>
      <c r="D958" s="122"/>
      <c r="E958" s="122"/>
      <c r="F958" s="53"/>
      <c r="G958" s="53"/>
    </row>
    <row r="959" spans="1:7">
      <c r="A959" s="52">
        <v>2140306</v>
      </c>
      <c r="B959" s="136" t="s">
        <v>769</v>
      </c>
      <c r="C959" s="122"/>
      <c r="D959" s="122"/>
      <c r="E959" s="122"/>
      <c r="F959" s="53"/>
      <c r="G959" s="53"/>
    </row>
    <row r="960" spans="1:7">
      <c r="A960" s="52">
        <v>2140307</v>
      </c>
      <c r="B960" s="136" t="s">
        <v>770</v>
      </c>
      <c r="C960" s="122"/>
      <c r="D960" s="122"/>
      <c r="E960" s="122"/>
      <c r="F960" s="53"/>
      <c r="G960" s="53"/>
    </row>
    <row r="961" spans="1:7">
      <c r="A961" s="52">
        <v>2140308</v>
      </c>
      <c r="B961" s="136" t="s">
        <v>771</v>
      </c>
      <c r="C961" s="122"/>
      <c r="D961" s="122"/>
      <c r="E961" s="122"/>
      <c r="F961" s="53"/>
      <c r="G961" s="53"/>
    </row>
    <row r="962" spans="1:7">
      <c r="A962" s="52">
        <v>2140399</v>
      </c>
      <c r="B962" s="136" t="s">
        <v>772</v>
      </c>
      <c r="C962" s="122"/>
      <c r="D962" s="122"/>
      <c r="E962" s="122"/>
      <c r="F962" s="53"/>
      <c r="G962" s="53"/>
    </row>
    <row r="963" spans="1:7">
      <c r="A963" s="52">
        <v>21405</v>
      </c>
      <c r="B963" s="136" t="s">
        <v>773</v>
      </c>
      <c r="C963" s="122">
        <f>SUM(C964:C969)</f>
        <v>0</v>
      </c>
      <c r="D963" s="122">
        <f>SUM(D964:D969)</f>
        <v>0</v>
      </c>
      <c r="E963" s="122">
        <f>SUM(E964:E969)</f>
        <v>0</v>
      </c>
      <c r="F963" s="53"/>
      <c r="G963" s="53"/>
    </row>
    <row r="964" spans="1:7">
      <c r="A964" s="52">
        <v>2140501</v>
      </c>
      <c r="B964" s="136" t="s">
        <v>44</v>
      </c>
      <c r="C964" s="122"/>
      <c r="D964" s="122"/>
      <c r="E964" s="122"/>
      <c r="F964" s="53"/>
      <c r="G964" s="53"/>
    </row>
    <row r="965" spans="1:7">
      <c r="A965" s="52">
        <v>2140502</v>
      </c>
      <c r="B965" s="136" t="s">
        <v>45</v>
      </c>
      <c r="C965" s="122"/>
      <c r="D965" s="122"/>
      <c r="E965" s="122"/>
      <c r="F965" s="53"/>
      <c r="G965" s="53"/>
    </row>
    <row r="966" spans="1:7">
      <c r="A966" s="52">
        <v>2140503</v>
      </c>
      <c r="B966" s="136" t="s">
        <v>46</v>
      </c>
      <c r="C966" s="122"/>
      <c r="D966" s="122"/>
      <c r="E966" s="122"/>
      <c r="F966" s="53"/>
      <c r="G966" s="53"/>
    </row>
    <row r="967" spans="1:7">
      <c r="A967" s="52">
        <v>2140504</v>
      </c>
      <c r="B967" s="136" t="s">
        <v>764</v>
      </c>
      <c r="C967" s="122"/>
      <c r="D967" s="122"/>
      <c r="E967" s="122"/>
      <c r="F967" s="53"/>
      <c r="G967" s="53"/>
    </row>
    <row r="968" spans="1:7">
      <c r="A968" s="52">
        <v>2140505</v>
      </c>
      <c r="B968" s="136" t="s">
        <v>774</v>
      </c>
      <c r="C968" s="122"/>
      <c r="D968" s="122"/>
      <c r="E968" s="122"/>
      <c r="F968" s="53"/>
      <c r="G968" s="53"/>
    </row>
    <row r="969" spans="1:7">
      <c r="A969" s="52">
        <v>2140599</v>
      </c>
      <c r="B969" s="136" t="s">
        <v>775</v>
      </c>
      <c r="C969" s="122"/>
      <c r="D969" s="122"/>
      <c r="E969" s="122"/>
      <c r="F969" s="53"/>
      <c r="G969" s="53"/>
    </row>
    <row r="970" spans="1:7">
      <c r="A970" s="52">
        <v>21406</v>
      </c>
      <c r="B970" s="136" t="s">
        <v>776</v>
      </c>
      <c r="C970" s="122">
        <f>SUM(C971:C974)</f>
        <v>0</v>
      </c>
      <c r="D970" s="122">
        <f>SUM(D971:D974)</f>
        <v>0</v>
      </c>
      <c r="E970" s="122">
        <f>SUM(E971:E974)</f>
        <v>0</v>
      </c>
      <c r="F970" s="53"/>
      <c r="G970" s="53"/>
    </row>
    <row r="971" spans="1:7">
      <c r="A971" s="52">
        <v>2140601</v>
      </c>
      <c r="B971" s="136" t="s">
        <v>777</v>
      </c>
      <c r="C971" s="122"/>
      <c r="D971" s="122"/>
      <c r="E971" s="122"/>
      <c r="F971" s="53"/>
      <c r="G971" s="53"/>
    </row>
    <row r="972" spans="1:7">
      <c r="A972" s="52">
        <v>2140602</v>
      </c>
      <c r="B972" s="136" t="s">
        <v>778</v>
      </c>
      <c r="C972" s="122"/>
      <c r="D972" s="122"/>
      <c r="E972" s="122"/>
      <c r="F972" s="53"/>
      <c r="G972" s="53"/>
    </row>
    <row r="973" spans="1:7">
      <c r="A973" s="52">
        <v>2140603</v>
      </c>
      <c r="B973" s="136" t="s">
        <v>779</v>
      </c>
      <c r="C973" s="122"/>
      <c r="D973" s="122"/>
      <c r="E973" s="122"/>
      <c r="F973" s="53"/>
      <c r="G973" s="53"/>
    </row>
    <row r="974" spans="1:7">
      <c r="A974" s="52">
        <v>2140699</v>
      </c>
      <c r="B974" s="136" t="s">
        <v>780</v>
      </c>
      <c r="C974" s="122"/>
      <c r="D974" s="122"/>
      <c r="E974" s="122"/>
      <c r="F974" s="53"/>
      <c r="G974" s="53"/>
    </row>
    <row r="975" spans="1:7">
      <c r="A975" s="52">
        <v>21499</v>
      </c>
      <c r="B975" s="136" t="s">
        <v>781</v>
      </c>
      <c r="C975" s="122">
        <f>SUM(C976:C977)</f>
        <v>0</v>
      </c>
      <c r="D975" s="122">
        <f>SUM(D976:D977)</f>
        <v>107</v>
      </c>
      <c r="E975" s="122">
        <f>SUM(E976:E977)</f>
        <v>0</v>
      </c>
      <c r="F975" s="53"/>
      <c r="G975" s="53"/>
    </row>
    <row r="976" spans="1:7">
      <c r="A976" s="52">
        <v>2149901</v>
      </c>
      <c r="B976" s="136" t="s">
        <v>782</v>
      </c>
      <c r="C976" s="122"/>
      <c r="D976" s="122"/>
      <c r="E976" s="122"/>
      <c r="F976" s="53"/>
      <c r="G976" s="53"/>
    </row>
    <row r="977" spans="1:7">
      <c r="A977" s="52">
        <v>2149999</v>
      </c>
      <c r="B977" s="136" t="s">
        <v>783</v>
      </c>
      <c r="C977" s="122"/>
      <c r="D977" s="122">
        <v>107</v>
      </c>
      <c r="E977" s="122"/>
      <c r="F977" s="53"/>
      <c r="G977" s="53"/>
    </row>
    <row r="978" spans="1:7">
      <c r="A978" s="52">
        <v>215</v>
      </c>
      <c r="B978" s="136" t="s">
        <v>784</v>
      </c>
      <c r="C978" s="120">
        <f>SUM(C979,C989,C1005,C1010,C1021,C1028,C1036,)</f>
        <v>1000</v>
      </c>
      <c r="D978" s="122">
        <f>SUM(D979,D989,D1005,D1010,D1021,D1028,D1036,)</f>
        <v>1499</v>
      </c>
      <c r="E978" s="120">
        <f>SUM(E979,E989,E1005,E1010,E1021,E1028,E1036,)</f>
        <v>1000</v>
      </c>
      <c r="F978" s="53"/>
      <c r="G978" s="53"/>
    </row>
    <row r="979" spans="1:7">
      <c r="A979" s="52">
        <v>21501</v>
      </c>
      <c r="B979" s="136" t="s">
        <v>785</v>
      </c>
      <c r="C979" s="122">
        <f>SUM(C980:C988)</f>
        <v>0</v>
      </c>
      <c r="D979" s="122">
        <f>SUM(D980:D988)</f>
        <v>0</v>
      </c>
      <c r="E979" s="122">
        <f>SUM(E980:E988)</f>
        <v>0</v>
      </c>
      <c r="F979" s="53"/>
      <c r="G979" s="53"/>
    </row>
    <row r="980" spans="1:7">
      <c r="A980" s="52">
        <v>2150101</v>
      </c>
      <c r="B980" s="136" t="s">
        <v>44</v>
      </c>
      <c r="C980" s="122"/>
      <c r="D980" s="122"/>
      <c r="E980" s="122"/>
      <c r="F980" s="53"/>
      <c r="G980" s="53"/>
    </row>
    <row r="981" spans="1:7">
      <c r="A981" s="52">
        <v>2150102</v>
      </c>
      <c r="B981" s="136" t="s">
        <v>45</v>
      </c>
      <c r="C981" s="122"/>
      <c r="D981" s="122"/>
      <c r="E981" s="122"/>
      <c r="F981" s="53"/>
      <c r="G981" s="53"/>
    </row>
    <row r="982" spans="1:7">
      <c r="A982" s="52">
        <v>2150103</v>
      </c>
      <c r="B982" s="136" t="s">
        <v>46</v>
      </c>
      <c r="C982" s="122"/>
      <c r="D982" s="122"/>
      <c r="E982" s="122"/>
      <c r="F982" s="53"/>
      <c r="G982" s="53"/>
    </row>
    <row r="983" spans="1:7">
      <c r="A983" s="52">
        <v>2150104</v>
      </c>
      <c r="B983" s="136" t="s">
        <v>786</v>
      </c>
      <c r="C983" s="122"/>
      <c r="D983" s="122"/>
      <c r="E983" s="122"/>
      <c r="F983" s="53"/>
      <c r="G983" s="53"/>
    </row>
    <row r="984" spans="1:7">
      <c r="A984" s="52">
        <v>2150105</v>
      </c>
      <c r="B984" s="136" t="s">
        <v>787</v>
      </c>
      <c r="C984" s="122"/>
      <c r="D984" s="122"/>
      <c r="E984" s="122"/>
      <c r="F984" s="53"/>
      <c r="G984" s="53"/>
    </row>
    <row r="985" spans="1:7">
      <c r="A985" s="52">
        <v>2150106</v>
      </c>
      <c r="B985" s="136" t="s">
        <v>788</v>
      </c>
      <c r="C985" s="122"/>
      <c r="D985" s="122"/>
      <c r="E985" s="122"/>
      <c r="F985" s="53"/>
      <c r="G985" s="53"/>
    </row>
    <row r="986" spans="1:7">
      <c r="A986" s="52">
        <v>2150107</v>
      </c>
      <c r="B986" s="136" t="s">
        <v>789</v>
      </c>
      <c r="C986" s="122"/>
      <c r="D986" s="122"/>
      <c r="E986" s="122"/>
      <c r="F986" s="53"/>
      <c r="G986" s="53"/>
    </row>
    <row r="987" spans="1:7">
      <c r="A987" s="52">
        <v>2150108</v>
      </c>
      <c r="B987" s="136" t="s">
        <v>790</v>
      </c>
      <c r="C987" s="122"/>
      <c r="D987" s="122"/>
      <c r="E987" s="122"/>
      <c r="F987" s="53"/>
      <c r="G987" s="53"/>
    </row>
    <row r="988" spans="1:7">
      <c r="A988" s="52">
        <v>2150199</v>
      </c>
      <c r="B988" s="136" t="s">
        <v>791</v>
      </c>
      <c r="C988" s="122"/>
      <c r="D988" s="122"/>
      <c r="E988" s="122"/>
      <c r="F988" s="53"/>
      <c r="G988" s="53"/>
    </row>
    <row r="989" s="113" customFormat="1" spans="1:7">
      <c r="A989" s="138">
        <v>21502</v>
      </c>
      <c r="B989" s="139" t="s">
        <v>792</v>
      </c>
      <c r="C989" s="140">
        <f>SUM(C990:C1004)</f>
        <v>0</v>
      </c>
      <c r="D989" s="140">
        <f>SUM(D990:D1004)</f>
        <v>24</v>
      </c>
      <c r="E989" s="140">
        <f>SUM(E990:E1004)</f>
        <v>0</v>
      </c>
      <c r="F989" s="140"/>
      <c r="G989" s="140"/>
    </row>
    <row r="990" s="113" customFormat="1" spans="1:7">
      <c r="A990" s="138">
        <v>2150201</v>
      </c>
      <c r="B990" s="139" t="s">
        <v>44</v>
      </c>
      <c r="C990" s="140"/>
      <c r="D990" s="140"/>
      <c r="E990" s="140"/>
      <c r="F990" s="140"/>
      <c r="G990" s="140"/>
    </row>
    <row r="991" s="113" customFormat="1" spans="1:7">
      <c r="A991" s="138">
        <v>2150202</v>
      </c>
      <c r="B991" s="139" t="s">
        <v>45</v>
      </c>
      <c r="C991" s="140"/>
      <c r="D991" s="140"/>
      <c r="E991" s="140"/>
      <c r="F991" s="140"/>
      <c r="G991" s="140"/>
    </row>
    <row r="992" s="113" customFormat="1" spans="1:7">
      <c r="A992" s="138">
        <v>2150203</v>
      </c>
      <c r="B992" s="139" t="s">
        <v>46</v>
      </c>
      <c r="C992" s="140"/>
      <c r="D992" s="140"/>
      <c r="E992" s="140"/>
      <c r="F992" s="140"/>
      <c r="G992" s="140"/>
    </row>
    <row r="993" s="113" customFormat="1" spans="1:7">
      <c r="A993" s="138">
        <v>2150204</v>
      </c>
      <c r="B993" s="139" t="s">
        <v>793</v>
      </c>
      <c r="C993" s="140"/>
      <c r="D993" s="140"/>
      <c r="E993" s="140"/>
      <c r="F993" s="140"/>
      <c r="G993" s="140"/>
    </row>
    <row r="994" s="113" customFormat="1" spans="1:7">
      <c r="A994" s="138">
        <v>2150205</v>
      </c>
      <c r="B994" s="139" t="s">
        <v>794</v>
      </c>
      <c r="C994" s="140"/>
      <c r="D994" s="140"/>
      <c r="E994" s="140"/>
      <c r="F994" s="140"/>
      <c r="G994" s="140"/>
    </row>
    <row r="995" s="113" customFormat="1" spans="1:7">
      <c r="A995" s="138">
        <v>2150206</v>
      </c>
      <c r="B995" s="139" t="s">
        <v>795</v>
      </c>
      <c r="C995" s="140"/>
      <c r="D995" s="140"/>
      <c r="E995" s="140"/>
      <c r="F995" s="140"/>
      <c r="G995" s="140"/>
    </row>
    <row r="996" s="113" customFormat="1" spans="1:7">
      <c r="A996" s="138">
        <v>2150207</v>
      </c>
      <c r="B996" s="139" t="s">
        <v>796</v>
      </c>
      <c r="C996" s="140"/>
      <c r="D996" s="140"/>
      <c r="E996" s="140"/>
      <c r="F996" s="140"/>
      <c r="G996" s="140"/>
    </row>
    <row r="997" s="113" customFormat="1" spans="1:7">
      <c r="A997" s="138">
        <v>2150208</v>
      </c>
      <c r="B997" s="139" t="s">
        <v>797</v>
      </c>
      <c r="C997" s="140"/>
      <c r="D997" s="140"/>
      <c r="E997" s="140"/>
      <c r="F997" s="140"/>
      <c r="G997" s="140"/>
    </row>
    <row r="998" s="113" customFormat="1" spans="1:7">
      <c r="A998" s="138">
        <v>2150209</v>
      </c>
      <c r="B998" s="139" t="s">
        <v>798</v>
      </c>
      <c r="C998" s="140"/>
      <c r="D998" s="140"/>
      <c r="E998" s="140"/>
      <c r="F998" s="140"/>
      <c r="G998" s="140"/>
    </row>
    <row r="999" s="113" customFormat="1" spans="1:7">
      <c r="A999" s="138">
        <v>2150210</v>
      </c>
      <c r="B999" s="139" t="s">
        <v>799</v>
      </c>
      <c r="C999" s="140"/>
      <c r="D999" s="140"/>
      <c r="E999" s="140"/>
      <c r="F999" s="140"/>
      <c r="G999" s="140"/>
    </row>
    <row r="1000" s="113" customFormat="1" spans="1:7">
      <c r="A1000" s="138">
        <v>2150212</v>
      </c>
      <c r="B1000" s="139" t="s">
        <v>800</v>
      </c>
      <c r="C1000" s="140"/>
      <c r="D1000" s="140"/>
      <c r="E1000" s="140"/>
      <c r="F1000" s="140"/>
      <c r="G1000" s="140"/>
    </row>
    <row r="1001" s="113" customFormat="1" spans="1:7">
      <c r="A1001" s="138">
        <v>2150213</v>
      </c>
      <c r="B1001" s="139" t="s">
        <v>801</v>
      </c>
      <c r="C1001" s="140"/>
      <c r="D1001" s="140"/>
      <c r="E1001" s="140"/>
      <c r="F1001" s="140"/>
      <c r="G1001" s="140"/>
    </row>
    <row r="1002" s="113" customFormat="1" spans="1:7">
      <c r="A1002" s="138">
        <v>2150214</v>
      </c>
      <c r="B1002" s="139" t="s">
        <v>802</v>
      </c>
      <c r="C1002" s="140"/>
      <c r="D1002" s="140"/>
      <c r="E1002" s="140"/>
      <c r="F1002" s="140"/>
      <c r="G1002" s="140"/>
    </row>
    <row r="1003" s="113" customFormat="1" spans="1:7">
      <c r="A1003" s="138">
        <v>2150215</v>
      </c>
      <c r="B1003" s="139" t="s">
        <v>803</v>
      </c>
      <c r="C1003" s="140"/>
      <c r="D1003" s="140"/>
      <c r="E1003" s="140"/>
      <c r="F1003" s="140"/>
      <c r="G1003" s="140"/>
    </row>
    <row r="1004" s="113" customFormat="1" spans="1:7">
      <c r="A1004" s="138">
        <v>2150299</v>
      </c>
      <c r="B1004" s="139" t="s">
        <v>804</v>
      </c>
      <c r="C1004" s="140"/>
      <c r="D1004" s="140">
        <v>24</v>
      </c>
      <c r="E1004" s="140"/>
      <c r="F1004" s="140"/>
      <c r="G1004" s="140"/>
    </row>
    <row r="1005" spans="1:7">
      <c r="A1005" s="52">
        <v>21503</v>
      </c>
      <c r="B1005" s="136" t="s">
        <v>805</v>
      </c>
      <c r="C1005" s="122">
        <f>SUM(C1006:C1009)</f>
        <v>0</v>
      </c>
      <c r="D1005" s="122">
        <f>SUM(D1006:D1009)</f>
        <v>0</v>
      </c>
      <c r="E1005" s="122">
        <f>SUM(E1006:E1009)</f>
        <v>0</v>
      </c>
      <c r="F1005" s="53"/>
      <c r="G1005" s="53"/>
    </row>
    <row r="1006" spans="1:7">
      <c r="A1006" s="52">
        <v>2150301</v>
      </c>
      <c r="B1006" s="136" t="s">
        <v>44</v>
      </c>
      <c r="C1006" s="122"/>
      <c r="D1006" s="122"/>
      <c r="E1006" s="122"/>
      <c r="F1006" s="53"/>
      <c r="G1006" s="53"/>
    </row>
    <row r="1007" spans="1:7">
      <c r="A1007" s="52">
        <v>2150302</v>
      </c>
      <c r="B1007" s="136" t="s">
        <v>45</v>
      </c>
      <c r="C1007" s="122"/>
      <c r="D1007" s="122"/>
      <c r="E1007" s="122"/>
      <c r="F1007" s="53"/>
      <c r="G1007" s="53"/>
    </row>
    <row r="1008" spans="1:7">
      <c r="A1008" s="52">
        <v>2150303</v>
      </c>
      <c r="B1008" s="136" t="s">
        <v>46</v>
      </c>
      <c r="C1008" s="122"/>
      <c r="D1008" s="122"/>
      <c r="E1008" s="122"/>
      <c r="F1008" s="53"/>
      <c r="G1008" s="53"/>
    </row>
    <row r="1009" spans="1:7">
      <c r="A1009" s="52">
        <v>2150399</v>
      </c>
      <c r="B1009" s="136" t="s">
        <v>806</v>
      </c>
      <c r="C1009" s="122"/>
      <c r="D1009" s="122"/>
      <c r="E1009" s="122"/>
      <c r="F1009" s="53"/>
      <c r="G1009" s="53"/>
    </row>
    <row r="1010" spans="1:7">
      <c r="A1010" s="52">
        <v>21505</v>
      </c>
      <c r="B1010" s="136" t="s">
        <v>807</v>
      </c>
      <c r="C1010" s="122">
        <f>SUM(C1011:C1020)</f>
        <v>0</v>
      </c>
      <c r="D1010" s="122">
        <f>SUM(D1011:D1020)</f>
        <v>0</v>
      </c>
      <c r="E1010" s="122">
        <f>SUM(E1011:E1020)</f>
        <v>0</v>
      </c>
      <c r="F1010" s="53"/>
      <c r="G1010" s="53"/>
    </row>
    <row r="1011" spans="1:7">
      <c r="A1011" s="52">
        <v>2150501</v>
      </c>
      <c r="B1011" s="136" t="s">
        <v>44</v>
      </c>
      <c r="C1011" s="122"/>
      <c r="D1011" s="122"/>
      <c r="E1011" s="122"/>
      <c r="F1011" s="53"/>
      <c r="G1011" s="53"/>
    </row>
    <row r="1012" spans="1:7">
      <c r="A1012" s="52">
        <v>2150502</v>
      </c>
      <c r="B1012" s="136" t="s">
        <v>45</v>
      </c>
      <c r="C1012" s="122"/>
      <c r="D1012" s="122"/>
      <c r="E1012" s="122"/>
      <c r="F1012" s="53"/>
      <c r="G1012" s="53"/>
    </row>
    <row r="1013" spans="1:7">
      <c r="A1013" s="52">
        <v>2150503</v>
      </c>
      <c r="B1013" s="136" t="s">
        <v>46</v>
      </c>
      <c r="C1013" s="122"/>
      <c r="D1013" s="122"/>
      <c r="E1013" s="122"/>
      <c r="F1013" s="53"/>
      <c r="G1013" s="53"/>
    </row>
    <row r="1014" spans="1:7">
      <c r="A1014" s="52">
        <v>2150505</v>
      </c>
      <c r="B1014" s="136" t="s">
        <v>808</v>
      </c>
      <c r="C1014" s="122"/>
      <c r="D1014" s="122"/>
      <c r="E1014" s="122"/>
      <c r="F1014" s="53"/>
      <c r="G1014" s="53"/>
    </row>
    <row r="1015" spans="1:7">
      <c r="A1015" s="52">
        <v>2150507</v>
      </c>
      <c r="B1015" s="136" t="s">
        <v>809</v>
      </c>
      <c r="C1015" s="122"/>
      <c r="D1015" s="122"/>
      <c r="E1015" s="122"/>
      <c r="F1015" s="53"/>
      <c r="G1015" s="53"/>
    </row>
    <row r="1016" spans="1:7">
      <c r="A1016" s="52">
        <v>2150508</v>
      </c>
      <c r="B1016" s="136" t="s">
        <v>810</v>
      </c>
      <c r="C1016" s="122"/>
      <c r="D1016" s="122"/>
      <c r="E1016" s="122"/>
      <c r="F1016" s="53"/>
      <c r="G1016" s="53"/>
    </row>
    <row r="1017" spans="1:7">
      <c r="A1017" s="52">
        <v>2150516</v>
      </c>
      <c r="B1017" s="136" t="s">
        <v>811</v>
      </c>
      <c r="C1017" s="122"/>
      <c r="D1017" s="122"/>
      <c r="E1017" s="122"/>
      <c r="F1017" s="53"/>
      <c r="G1017" s="53"/>
    </row>
    <row r="1018" spans="1:7">
      <c r="A1018" s="52">
        <v>2150517</v>
      </c>
      <c r="B1018" s="136" t="s">
        <v>812</v>
      </c>
      <c r="C1018" s="122"/>
      <c r="D1018" s="122"/>
      <c r="E1018" s="122"/>
      <c r="F1018" s="53"/>
      <c r="G1018" s="53"/>
    </row>
    <row r="1019" spans="1:7">
      <c r="A1019" s="52">
        <v>2150550</v>
      </c>
      <c r="B1019" s="136" t="s">
        <v>53</v>
      </c>
      <c r="C1019" s="122"/>
      <c r="D1019" s="122"/>
      <c r="E1019" s="122"/>
      <c r="F1019" s="53"/>
      <c r="G1019" s="53"/>
    </row>
    <row r="1020" spans="1:7">
      <c r="A1020" s="52">
        <v>2150599</v>
      </c>
      <c r="B1020" s="136" t="s">
        <v>813</v>
      </c>
      <c r="C1020" s="122"/>
      <c r="D1020" s="122"/>
      <c r="E1020" s="122"/>
      <c r="F1020" s="53"/>
      <c r="G1020" s="53"/>
    </row>
    <row r="1021" spans="1:7">
      <c r="A1021" s="52">
        <v>21507</v>
      </c>
      <c r="B1021" s="136" t="s">
        <v>814</v>
      </c>
      <c r="C1021" s="122">
        <f>SUM(C1022:C1027)</f>
        <v>0</v>
      </c>
      <c r="D1021" s="122">
        <f>SUM(D1022:D1027)</f>
        <v>0</v>
      </c>
      <c r="E1021" s="122">
        <f>SUM(E1022:E1027)</f>
        <v>0</v>
      </c>
      <c r="F1021" s="53"/>
      <c r="G1021" s="53"/>
    </row>
    <row r="1022" spans="1:7">
      <c r="A1022" s="52">
        <v>2150701</v>
      </c>
      <c r="B1022" s="136" t="s">
        <v>44</v>
      </c>
      <c r="C1022" s="122"/>
      <c r="D1022" s="122"/>
      <c r="E1022" s="122"/>
      <c r="F1022" s="53"/>
      <c r="G1022" s="53"/>
    </row>
    <row r="1023" spans="1:7">
      <c r="A1023" s="52">
        <v>2150702</v>
      </c>
      <c r="B1023" s="136" t="s">
        <v>45</v>
      </c>
      <c r="C1023" s="122"/>
      <c r="D1023" s="122"/>
      <c r="E1023" s="122"/>
      <c r="F1023" s="53"/>
      <c r="G1023" s="53"/>
    </row>
    <row r="1024" spans="1:7">
      <c r="A1024" s="52">
        <v>2150703</v>
      </c>
      <c r="B1024" s="136" t="s">
        <v>46</v>
      </c>
      <c r="C1024" s="122"/>
      <c r="D1024" s="122"/>
      <c r="E1024" s="122"/>
      <c r="F1024" s="53"/>
      <c r="G1024" s="53"/>
    </row>
    <row r="1025" spans="1:7">
      <c r="A1025" s="52">
        <v>2150704</v>
      </c>
      <c r="B1025" s="136" t="s">
        <v>815</v>
      </c>
      <c r="C1025" s="122"/>
      <c r="D1025" s="122"/>
      <c r="E1025" s="122"/>
      <c r="F1025" s="53"/>
      <c r="G1025" s="53"/>
    </row>
    <row r="1026" spans="1:7">
      <c r="A1026" s="52">
        <v>2150705</v>
      </c>
      <c r="B1026" s="136" t="s">
        <v>816</v>
      </c>
      <c r="C1026" s="122"/>
      <c r="D1026" s="122"/>
      <c r="E1026" s="122"/>
      <c r="F1026" s="53"/>
      <c r="G1026" s="53"/>
    </row>
    <row r="1027" spans="1:7">
      <c r="A1027" s="52">
        <v>2150799</v>
      </c>
      <c r="B1027" s="136" t="s">
        <v>817</v>
      </c>
      <c r="C1027" s="122"/>
      <c r="D1027" s="122"/>
      <c r="E1027" s="122"/>
      <c r="F1027" s="53"/>
      <c r="G1027" s="53"/>
    </row>
    <row r="1028" spans="1:7">
      <c r="A1028" s="52">
        <v>21508</v>
      </c>
      <c r="B1028" s="136" t="s">
        <v>818</v>
      </c>
      <c r="C1028" s="122">
        <f>SUM(C1029:C1035)</f>
        <v>920</v>
      </c>
      <c r="D1028" s="122">
        <f>SUM(D1029:D1035)</f>
        <v>1475</v>
      </c>
      <c r="E1028" s="122">
        <f>SUM(E1029:E1035)</f>
        <v>920</v>
      </c>
      <c r="F1028" s="53"/>
      <c r="G1028" s="53"/>
    </row>
    <row r="1029" spans="1:7">
      <c r="A1029" s="52">
        <v>2150801</v>
      </c>
      <c r="B1029" s="136" t="s">
        <v>44</v>
      </c>
      <c r="C1029" s="122"/>
      <c r="D1029" s="122"/>
      <c r="E1029" s="122"/>
      <c r="F1029" s="53"/>
      <c r="G1029" s="53"/>
    </row>
    <row r="1030" spans="1:7">
      <c r="A1030" s="52">
        <v>2150802</v>
      </c>
      <c r="B1030" s="136" t="s">
        <v>45</v>
      </c>
      <c r="C1030" s="122"/>
      <c r="D1030" s="122"/>
      <c r="E1030" s="122"/>
      <c r="F1030" s="53"/>
      <c r="G1030" s="53"/>
    </row>
    <row r="1031" spans="1:7">
      <c r="A1031" s="52">
        <v>2150803</v>
      </c>
      <c r="B1031" s="136" t="s">
        <v>46</v>
      </c>
      <c r="C1031" s="122"/>
      <c r="D1031" s="122"/>
      <c r="E1031" s="122"/>
      <c r="F1031" s="53"/>
      <c r="G1031" s="53"/>
    </row>
    <row r="1032" spans="1:7">
      <c r="A1032" s="52">
        <v>2150804</v>
      </c>
      <c r="B1032" s="136" t="s">
        <v>819</v>
      </c>
      <c r="C1032" s="122"/>
      <c r="D1032" s="122"/>
      <c r="E1032" s="122"/>
      <c r="F1032" s="53"/>
      <c r="G1032" s="53"/>
    </row>
    <row r="1033" spans="1:7">
      <c r="A1033" s="52">
        <v>2150805</v>
      </c>
      <c r="B1033" s="136" t="s">
        <v>820</v>
      </c>
      <c r="C1033" s="122"/>
      <c r="D1033" s="122"/>
      <c r="E1033" s="122"/>
      <c r="F1033" s="53"/>
      <c r="G1033" s="53"/>
    </row>
    <row r="1034" spans="1:7">
      <c r="A1034" s="52">
        <v>2150806</v>
      </c>
      <c r="B1034" s="136" t="s">
        <v>821</v>
      </c>
      <c r="C1034" s="122"/>
      <c r="D1034" s="122"/>
      <c r="E1034" s="122"/>
      <c r="F1034" s="53"/>
      <c r="G1034" s="53"/>
    </row>
    <row r="1035" spans="1:7">
      <c r="A1035" s="52">
        <v>2150899</v>
      </c>
      <c r="B1035" s="136" t="s">
        <v>822</v>
      </c>
      <c r="C1035" s="122">
        <v>920</v>
      </c>
      <c r="D1035" s="122">
        <v>1475</v>
      </c>
      <c r="E1035" s="122">
        <f>920</f>
        <v>920</v>
      </c>
      <c r="F1035" s="53"/>
      <c r="G1035" s="53"/>
    </row>
    <row r="1036" spans="1:7">
      <c r="A1036" s="52">
        <v>21599</v>
      </c>
      <c r="B1036" s="136" t="s">
        <v>823</v>
      </c>
      <c r="C1036" s="122">
        <f>SUM(C1037:C1041)</f>
        <v>80</v>
      </c>
      <c r="D1036" s="122">
        <f>SUM(D1037:D1041)</f>
        <v>0</v>
      </c>
      <c r="E1036" s="122">
        <f>SUM(E1037:E1041)</f>
        <v>80</v>
      </c>
      <c r="F1036" s="53"/>
      <c r="G1036" s="53"/>
    </row>
    <row r="1037" spans="1:7">
      <c r="A1037" s="52">
        <v>2159901</v>
      </c>
      <c r="B1037" s="136" t="s">
        <v>824</v>
      </c>
      <c r="C1037" s="122"/>
      <c r="D1037" s="122"/>
      <c r="E1037" s="122"/>
      <c r="F1037" s="53"/>
      <c r="G1037" s="53"/>
    </row>
    <row r="1038" spans="1:7">
      <c r="A1038" s="52">
        <v>2159904</v>
      </c>
      <c r="B1038" s="136" t="s">
        <v>825</v>
      </c>
      <c r="C1038" s="122"/>
      <c r="D1038" s="122"/>
      <c r="E1038" s="122"/>
      <c r="F1038" s="53"/>
      <c r="G1038" s="53"/>
    </row>
    <row r="1039" spans="1:7">
      <c r="A1039" s="52">
        <v>2159905</v>
      </c>
      <c r="B1039" s="136" t="s">
        <v>826</v>
      </c>
      <c r="C1039" s="122">
        <v>80</v>
      </c>
      <c r="D1039" s="122"/>
      <c r="E1039" s="122">
        <v>80</v>
      </c>
      <c r="F1039" s="53"/>
      <c r="G1039" s="53"/>
    </row>
    <row r="1040" spans="1:7">
      <c r="A1040" s="52">
        <v>2159906</v>
      </c>
      <c r="B1040" s="136" t="s">
        <v>827</v>
      </c>
      <c r="C1040" s="122"/>
      <c r="D1040" s="122"/>
      <c r="E1040" s="122"/>
      <c r="F1040" s="53"/>
      <c r="G1040" s="53"/>
    </row>
    <row r="1041" spans="1:7">
      <c r="A1041" s="52">
        <v>2159999</v>
      </c>
      <c r="B1041" s="136" t="s">
        <v>828</v>
      </c>
      <c r="C1041" s="122"/>
      <c r="D1041" s="122"/>
      <c r="E1041" s="122"/>
      <c r="F1041" s="53"/>
      <c r="G1041" s="53"/>
    </row>
    <row r="1042" spans="1:7">
      <c r="A1042" s="52">
        <v>216</v>
      </c>
      <c r="B1042" s="136" t="s">
        <v>829</v>
      </c>
      <c r="C1042" s="120">
        <f>SUM(C1043,C1053,C1059)</f>
        <v>500</v>
      </c>
      <c r="D1042" s="122">
        <f>SUM(D1043,D1053,D1059)</f>
        <v>562</v>
      </c>
      <c r="E1042" s="120">
        <f>SUM(E1043,E1053,E1059)</f>
        <v>500</v>
      </c>
      <c r="F1042" s="53"/>
      <c r="G1042" s="53"/>
    </row>
    <row r="1043" spans="1:7">
      <c r="A1043" s="52">
        <v>21602</v>
      </c>
      <c r="B1043" s="136" t="s">
        <v>830</v>
      </c>
      <c r="C1043" s="122">
        <f>SUM(C1044:C1052)</f>
        <v>0</v>
      </c>
      <c r="D1043" s="122">
        <f>SUM(D1044:D1052)</f>
        <v>13</v>
      </c>
      <c r="E1043" s="122">
        <f>SUM(E1044:E1052)</f>
        <v>0</v>
      </c>
      <c r="F1043" s="53"/>
      <c r="G1043" s="53"/>
    </row>
    <row r="1044" spans="1:7">
      <c r="A1044" s="52">
        <v>2160201</v>
      </c>
      <c r="B1044" s="136" t="s">
        <v>44</v>
      </c>
      <c r="C1044" s="122"/>
      <c r="D1044" s="122"/>
      <c r="E1044" s="122"/>
      <c r="F1044" s="53"/>
      <c r="G1044" s="53"/>
    </row>
    <row r="1045" spans="1:7">
      <c r="A1045" s="52">
        <v>2160202</v>
      </c>
      <c r="B1045" s="136" t="s">
        <v>45</v>
      </c>
      <c r="C1045" s="122"/>
      <c r="D1045" s="122"/>
      <c r="E1045" s="122"/>
      <c r="F1045" s="53"/>
      <c r="G1045" s="53"/>
    </row>
    <row r="1046" spans="1:7">
      <c r="A1046" s="52">
        <v>2160203</v>
      </c>
      <c r="B1046" s="136" t="s">
        <v>46</v>
      </c>
      <c r="C1046" s="122"/>
      <c r="D1046" s="122"/>
      <c r="E1046" s="122"/>
      <c r="F1046" s="53"/>
      <c r="G1046" s="53"/>
    </row>
    <row r="1047" spans="1:7">
      <c r="A1047" s="52">
        <v>2160216</v>
      </c>
      <c r="B1047" s="136" t="s">
        <v>831</v>
      </c>
      <c r="C1047" s="122"/>
      <c r="D1047" s="122"/>
      <c r="E1047" s="122"/>
      <c r="F1047" s="53"/>
      <c r="G1047" s="53"/>
    </row>
    <row r="1048" spans="1:7">
      <c r="A1048" s="52">
        <v>2160217</v>
      </c>
      <c r="B1048" s="136" t="s">
        <v>832</v>
      </c>
      <c r="C1048" s="122"/>
      <c r="D1048" s="122"/>
      <c r="E1048" s="122"/>
      <c r="F1048" s="53"/>
      <c r="G1048" s="53"/>
    </row>
    <row r="1049" spans="1:7">
      <c r="A1049" s="52">
        <v>2160218</v>
      </c>
      <c r="B1049" s="136" t="s">
        <v>833</v>
      </c>
      <c r="C1049" s="122"/>
      <c r="D1049" s="122"/>
      <c r="E1049" s="122"/>
      <c r="F1049" s="53"/>
      <c r="G1049" s="53"/>
    </row>
    <row r="1050" spans="1:7">
      <c r="A1050" s="52">
        <v>2160219</v>
      </c>
      <c r="B1050" s="136" t="s">
        <v>834</v>
      </c>
      <c r="C1050" s="122"/>
      <c r="D1050" s="122"/>
      <c r="E1050" s="122"/>
      <c r="F1050" s="53"/>
      <c r="G1050" s="53"/>
    </row>
    <row r="1051" spans="1:7">
      <c r="A1051" s="52">
        <v>2160250</v>
      </c>
      <c r="B1051" s="136" t="s">
        <v>53</v>
      </c>
      <c r="C1051" s="122"/>
      <c r="D1051" s="122"/>
      <c r="E1051" s="122"/>
      <c r="F1051" s="53"/>
      <c r="G1051" s="53"/>
    </row>
    <row r="1052" spans="1:7">
      <c r="A1052" s="52">
        <v>2160299</v>
      </c>
      <c r="B1052" s="136" t="s">
        <v>835</v>
      </c>
      <c r="C1052" s="122"/>
      <c r="D1052" s="122">
        <v>13</v>
      </c>
      <c r="E1052" s="122"/>
      <c r="F1052" s="53"/>
      <c r="G1052" s="53"/>
    </row>
    <row r="1053" spans="1:7">
      <c r="A1053" s="52">
        <v>21606</v>
      </c>
      <c r="B1053" s="136" t="s">
        <v>836</v>
      </c>
      <c r="C1053" s="122">
        <f>SUM(C1054:C1058)</f>
        <v>0</v>
      </c>
      <c r="D1053" s="122">
        <f>SUM(D1054:D1058)</f>
        <v>24</v>
      </c>
      <c r="E1053" s="122">
        <f>SUM(E1054:E1058)</f>
        <v>0</v>
      </c>
      <c r="F1053" s="53"/>
      <c r="G1053" s="53"/>
    </row>
    <row r="1054" spans="1:7">
      <c r="A1054" s="52">
        <v>2160601</v>
      </c>
      <c r="B1054" s="136" t="s">
        <v>44</v>
      </c>
      <c r="C1054" s="122"/>
      <c r="D1054" s="122"/>
      <c r="E1054" s="122"/>
      <c r="F1054" s="53"/>
      <c r="G1054" s="53"/>
    </row>
    <row r="1055" spans="1:7">
      <c r="A1055" s="52">
        <v>2160602</v>
      </c>
      <c r="B1055" s="136" t="s">
        <v>45</v>
      </c>
      <c r="C1055" s="122"/>
      <c r="D1055" s="122"/>
      <c r="E1055" s="122"/>
      <c r="F1055" s="53"/>
      <c r="G1055" s="53"/>
    </row>
    <row r="1056" spans="1:7">
      <c r="A1056" s="52">
        <v>2160603</v>
      </c>
      <c r="B1056" s="136" t="s">
        <v>46</v>
      </c>
      <c r="C1056" s="122"/>
      <c r="D1056" s="122"/>
      <c r="E1056" s="122"/>
      <c r="F1056" s="53"/>
      <c r="G1056" s="53"/>
    </row>
    <row r="1057" spans="1:7">
      <c r="A1057" s="52">
        <v>2160607</v>
      </c>
      <c r="B1057" s="136" t="s">
        <v>837</v>
      </c>
      <c r="C1057" s="122"/>
      <c r="D1057" s="122"/>
      <c r="E1057" s="122"/>
      <c r="F1057" s="53"/>
      <c r="G1057" s="53"/>
    </row>
    <row r="1058" spans="1:7">
      <c r="A1058" s="52">
        <v>2160699</v>
      </c>
      <c r="B1058" s="136" t="s">
        <v>838</v>
      </c>
      <c r="C1058" s="122"/>
      <c r="D1058" s="122">
        <v>24</v>
      </c>
      <c r="E1058" s="122"/>
      <c r="F1058" s="53"/>
      <c r="G1058" s="53"/>
    </row>
    <row r="1059" spans="1:7">
      <c r="A1059" s="52">
        <v>21699</v>
      </c>
      <c r="B1059" s="136" t="s">
        <v>839</v>
      </c>
      <c r="C1059" s="122">
        <f>SUM(C1060:C1061)</f>
        <v>500</v>
      </c>
      <c r="D1059" s="122">
        <f>SUM(D1060:D1061)</f>
        <v>525</v>
      </c>
      <c r="E1059" s="122">
        <f>SUM(E1060:E1061)</f>
        <v>500</v>
      </c>
      <c r="F1059" s="53"/>
      <c r="G1059" s="53"/>
    </row>
    <row r="1060" spans="1:7">
      <c r="A1060" s="52">
        <v>2169901</v>
      </c>
      <c r="B1060" s="136" t="s">
        <v>840</v>
      </c>
      <c r="C1060" s="122"/>
      <c r="D1060" s="122"/>
      <c r="E1060" s="122"/>
      <c r="F1060" s="53"/>
      <c r="G1060" s="53"/>
    </row>
    <row r="1061" spans="1:7">
      <c r="A1061" s="52">
        <v>2169999</v>
      </c>
      <c r="B1061" s="136" t="s">
        <v>841</v>
      </c>
      <c r="C1061" s="122">
        <v>500</v>
      </c>
      <c r="D1061" s="122">
        <v>525</v>
      </c>
      <c r="E1061" s="122">
        <f>500</f>
        <v>500</v>
      </c>
      <c r="F1061" s="53"/>
      <c r="G1061" s="53"/>
    </row>
    <row r="1062" spans="1:7">
      <c r="A1062" s="52">
        <v>217</v>
      </c>
      <c r="B1062" s="136" t="s">
        <v>842</v>
      </c>
      <c r="C1062" s="120">
        <f>SUM(C1063,C1070,C1080,C1086,C1089)</f>
        <v>0</v>
      </c>
      <c r="D1062" s="122">
        <f>SUM(D1063,D1070,D1080,D1086,D1089)</f>
        <v>0</v>
      </c>
      <c r="E1062" s="120">
        <f>SUM(E1063,E1070,E1080,E1086,E1089)</f>
        <v>0</v>
      </c>
      <c r="F1062" s="53"/>
      <c r="G1062" s="53"/>
    </row>
    <row r="1063" spans="1:7">
      <c r="A1063" s="52">
        <v>21701</v>
      </c>
      <c r="B1063" s="136" t="s">
        <v>843</v>
      </c>
      <c r="C1063" s="122">
        <f>SUM(C1064:C1069)</f>
        <v>0</v>
      </c>
      <c r="D1063" s="122">
        <f>SUM(D1064:D1069)</f>
        <v>0</v>
      </c>
      <c r="E1063" s="122">
        <f>SUM(E1064:E1069)</f>
        <v>0</v>
      </c>
      <c r="F1063" s="53"/>
      <c r="G1063" s="53"/>
    </row>
    <row r="1064" spans="1:7">
      <c r="A1064" s="52">
        <v>2170101</v>
      </c>
      <c r="B1064" s="136" t="s">
        <v>44</v>
      </c>
      <c r="C1064" s="122"/>
      <c r="D1064" s="122"/>
      <c r="E1064" s="122"/>
      <c r="F1064" s="53"/>
      <c r="G1064" s="53"/>
    </row>
    <row r="1065" spans="1:7">
      <c r="A1065" s="52">
        <v>2170102</v>
      </c>
      <c r="B1065" s="136" t="s">
        <v>45</v>
      </c>
      <c r="C1065" s="122"/>
      <c r="D1065" s="122"/>
      <c r="E1065" s="122"/>
      <c r="F1065" s="53"/>
      <c r="G1065" s="53"/>
    </row>
    <row r="1066" spans="1:7">
      <c r="A1066" s="52">
        <v>2170103</v>
      </c>
      <c r="B1066" s="136" t="s">
        <v>46</v>
      </c>
      <c r="C1066" s="122"/>
      <c r="D1066" s="122"/>
      <c r="E1066" s="122"/>
      <c r="F1066" s="53"/>
      <c r="G1066" s="53"/>
    </row>
    <row r="1067" spans="1:7">
      <c r="A1067" s="52">
        <v>2170104</v>
      </c>
      <c r="B1067" s="136" t="s">
        <v>844</v>
      </c>
      <c r="C1067" s="122"/>
      <c r="D1067" s="122"/>
      <c r="E1067" s="122"/>
      <c r="F1067" s="53"/>
      <c r="G1067" s="53"/>
    </row>
    <row r="1068" spans="1:7">
      <c r="A1068" s="52">
        <v>2170150</v>
      </c>
      <c r="B1068" s="136" t="s">
        <v>53</v>
      </c>
      <c r="C1068" s="122"/>
      <c r="D1068" s="122"/>
      <c r="E1068" s="122"/>
      <c r="F1068" s="53"/>
      <c r="G1068" s="53"/>
    </row>
    <row r="1069" spans="1:7">
      <c r="A1069" s="52">
        <v>2170199</v>
      </c>
      <c r="B1069" s="136" t="s">
        <v>845</v>
      </c>
      <c r="C1069" s="122"/>
      <c r="D1069" s="122"/>
      <c r="E1069" s="122"/>
      <c r="F1069" s="53"/>
      <c r="G1069" s="53"/>
    </row>
    <row r="1070" spans="1:7">
      <c r="A1070" s="52">
        <v>21702</v>
      </c>
      <c r="B1070" s="136" t="s">
        <v>846</v>
      </c>
      <c r="C1070" s="122">
        <f>SUM(C1071:C1079)</f>
        <v>0</v>
      </c>
      <c r="D1070" s="122">
        <f>SUM(D1071:D1079)</f>
        <v>0</v>
      </c>
      <c r="E1070" s="122">
        <f>SUM(E1071:E1079)</f>
        <v>0</v>
      </c>
      <c r="F1070" s="53"/>
      <c r="G1070" s="53"/>
    </row>
    <row r="1071" spans="1:7">
      <c r="A1071" s="52">
        <v>2170201</v>
      </c>
      <c r="B1071" s="136" t="s">
        <v>847</v>
      </c>
      <c r="C1071" s="122"/>
      <c r="D1071" s="122"/>
      <c r="E1071" s="122"/>
      <c r="F1071" s="53"/>
      <c r="G1071" s="53"/>
    </row>
    <row r="1072" spans="1:7">
      <c r="A1072" s="52">
        <v>2170202</v>
      </c>
      <c r="B1072" s="136" t="s">
        <v>848</v>
      </c>
      <c r="C1072" s="122"/>
      <c r="D1072" s="122"/>
      <c r="E1072" s="122"/>
      <c r="F1072" s="53"/>
      <c r="G1072" s="53"/>
    </row>
    <row r="1073" spans="1:7">
      <c r="A1073" s="52">
        <v>2170203</v>
      </c>
      <c r="B1073" s="136" t="s">
        <v>849</v>
      </c>
      <c r="C1073" s="122"/>
      <c r="D1073" s="122"/>
      <c r="E1073" s="122"/>
      <c r="F1073" s="53"/>
      <c r="G1073" s="53"/>
    </row>
    <row r="1074" spans="1:7">
      <c r="A1074" s="52">
        <v>2170204</v>
      </c>
      <c r="B1074" s="136" t="s">
        <v>850</v>
      </c>
      <c r="C1074" s="122"/>
      <c r="D1074" s="122"/>
      <c r="E1074" s="122"/>
      <c r="F1074" s="53"/>
      <c r="G1074" s="53"/>
    </row>
    <row r="1075" spans="1:7">
      <c r="A1075" s="52">
        <v>2170205</v>
      </c>
      <c r="B1075" s="136" t="s">
        <v>851</v>
      </c>
      <c r="C1075" s="122"/>
      <c r="D1075" s="122"/>
      <c r="E1075" s="122"/>
      <c r="F1075" s="53"/>
      <c r="G1075" s="53"/>
    </row>
    <row r="1076" spans="1:7">
      <c r="A1076" s="52">
        <v>2170206</v>
      </c>
      <c r="B1076" s="136" t="s">
        <v>852</v>
      </c>
      <c r="C1076" s="122"/>
      <c r="D1076" s="122"/>
      <c r="E1076" s="122"/>
      <c r="F1076" s="53"/>
      <c r="G1076" s="53"/>
    </row>
    <row r="1077" spans="1:7">
      <c r="A1077" s="52">
        <v>2170207</v>
      </c>
      <c r="B1077" s="136" t="s">
        <v>853</v>
      </c>
      <c r="C1077" s="122"/>
      <c r="D1077" s="122"/>
      <c r="E1077" s="122"/>
      <c r="F1077" s="53"/>
      <c r="G1077" s="53"/>
    </row>
    <row r="1078" spans="1:7">
      <c r="A1078" s="52">
        <v>2170208</v>
      </c>
      <c r="B1078" s="136" t="s">
        <v>854</v>
      </c>
      <c r="C1078" s="122"/>
      <c r="D1078" s="122"/>
      <c r="E1078" s="122"/>
      <c r="F1078" s="53"/>
      <c r="G1078" s="53"/>
    </row>
    <row r="1079" spans="1:7">
      <c r="A1079" s="52">
        <v>2170299</v>
      </c>
      <c r="B1079" s="136" t="s">
        <v>855</v>
      </c>
      <c r="C1079" s="122"/>
      <c r="D1079" s="122"/>
      <c r="E1079" s="122"/>
      <c r="F1079" s="53"/>
      <c r="G1079" s="53"/>
    </row>
    <row r="1080" spans="1:7">
      <c r="A1080" s="52">
        <v>21703</v>
      </c>
      <c r="B1080" s="136" t="s">
        <v>856</v>
      </c>
      <c r="C1080" s="122">
        <f>SUM(C1081:C1085)</f>
        <v>0</v>
      </c>
      <c r="D1080" s="122">
        <f>SUM(D1081:D1085)</f>
        <v>0</v>
      </c>
      <c r="E1080" s="122">
        <f>SUM(E1081:E1085)</f>
        <v>0</v>
      </c>
      <c r="F1080" s="53"/>
      <c r="G1080" s="53"/>
    </row>
    <row r="1081" spans="1:7">
      <c r="A1081" s="52">
        <v>2170301</v>
      </c>
      <c r="B1081" s="136" t="s">
        <v>857</v>
      </c>
      <c r="C1081" s="122"/>
      <c r="D1081" s="122"/>
      <c r="E1081" s="122"/>
      <c r="F1081" s="53"/>
      <c r="G1081" s="53"/>
    </row>
    <row r="1082" spans="1:7">
      <c r="A1082" s="52">
        <v>2170302</v>
      </c>
      <c r="B1082" s="47" t="s">
        <v>858</v>
      </c>
      <c r="C1082" s="122"/>
      <c r="D1082" s="122"/>
      <c r="E1082" s="122"/>
      <c r="F1082" s="53"/>
      <c r="G1082" s="53"/>
    </row>
    <row r="1083" spans="1:7">
      <c r="A1083" s="52">
        <v>2170303</v>
      </c>
      <c r="B1083" s="136" t="s">
        <v>859</v>
      </c>
      <c r="C1083" s="122"/>
      <c r="D1083" s="122"/>
      <c r="E1083" s="122"/>
      <c r="F1083" s="53"/>
      <c r="G1083" s="53"/>
    </row>
    <row r="1084" spans="1:7">
      <c r="A1084" s="52">
        <v>2170304</v>
      </c>
      <c r="B1084" s="136" t="s">
        <v>860</v>
      </c>
      <c r="C1084" s="122"/>
      <c r="D1084" s="122"/>
      <c r="E1084" s="122"/>
      <c r="F1084" s="53"/>
      <c r="G1084" s="53"/>
    </row>
    <row r="1085" spans="1:7">
      <c r="A1085" s="52">
        <v>2170399</v>
      </c>
      <c r="B1085" s="136" t="s">
        <v>861</v>
      </c>
      <c r="C1085" s="122"/>
      <c r="D1085" s="122"/>
      <c r="E1085" s="122"/>
      <c r="F1085" s="53"/>
      <c r="G1085" s="53"/>
    </row>
    <row r="1086" spans="1:7">
      <c r="A1086" s="52">
        <v>21704</v>
      </c>
      <c r="B1086" s="136" t="s">
        <v>862</v>
      </c>
      <c r="C1086" s="122">
        <f>SUM(C1087:C1088)</f>
        <v>0</v>
      </c>
      <c r="D1086" s="122">
        <f>SUM(D1087:D1088)</f>
        <v>0</v>
      </c>
      <c r="E1086" s="122">
        <f>SUM(E1087:E1088)</f>
        <v>0</v>
      </c>
      <c r="F1086" s="53"/>
      <c r="G1086" s="53"/>
    </row>
    <row r="1087" spans="1:7">
      <c r="A1087" s="52">
        <v>2170401</v>
      </c>
      <c r="B1087" s="136" t="s">
        <v>863</v>
      </c>
      <c r="C1087" s="122"/>
      <c r="D1087" s="122"/>
      <c r="E1087" s="122"/>
      <c r="F1087" s="53"/>
      <c r="G1087" s="53"/>
    </row>
    <row r="1088" spans="1:7">
      <c r="A1088" s="52">
        <v>2170499</v>
      </c>
      <c r="B1088" s="136" t="s">
        <v>864</v>
      </c>
      <c r="C1088" s="122"/>
      <c r="D1088" s="122"/>
      <c r="E1088" s="122"/>
      <c r="F1088" s="53"/>
      <c r="G1088" s="53"/>
    </row>
    <row r="1089" spans="1:7">
      <c r="A1089" s="52">
        <v>21799</v>
      </c>
      <c r="B1089" s="136" t="s">
        <v>865</v>
      </c>
      <c r="C1089" s="122">
        <f>SUM(C1090:C1091)</f>
        <v>0</v>
      </c>
      <c r="D1089" s="122">
        <f>SUM(D1090:D1091)</f>
        <v>0</v>
      </c>
      <c r="E1089" s="122">
        <f>SUM(E1090:E1091)</f>
        <v>0</v>
      </c>
      <c r="F1089" s="53"/>
      <c r="G1089" s="53"/>
    </row>
    <row r="1090" spans="1:7">
      <c r="A1090" s="52">
        <v>2179902</v>
      </c>
      <c r="B1090" s="136" t="s">
        <v>866</v>
      </c>
      <c r="C1090" s="122"/>
      <c r="D1090" s="122"/>
      <c r="E1090" s="122"/>
      <c r="F1090" s="53"/>
      <c r="G1090" s="53"/>
    </row>
    <row r="1091" spans="1:7">
      <c r="A1091" s="52">
        <v>2179999</v>
      </c>
      <c r="B1091" s="136" t="s">
        <v>867</v>
      </c>
      <c r="C1091" s="122"/>
      <c r="D1091" s="122"/>
      <c r="E1091" s="122"/>
      <c r="F1091" s="53"/>
      <c r="G1091" s="53"/>
    </row>
    <row r="1092" spans="1:7">
      <c r="A1092" s="52">
        <v>219</v>
      </c>
      <c r="B1092" s="136" t="s">
        <v>868</v>
      </c>
      <c r="C1092" s="120">
        <f>SUM(C1093:C1101)</f>
        <v>0</v>
      </c>
      <c r="D1092" s="122">
        <f>SUM(D1093:D1101)</f>
        <v>0</v>
      </c>
      <c r="E1092" s="120">
        <f>SUM(E1093:E1101)</f>
        <v>0</v>
      </c>
      <c r="F1092" s="53"/>
      <c r="G1092" s="53"/>
    </row>
    <row r="1093" spans="1:7">
      <c r="A1093" s="52">
        <v>21901</v>
      </c>
      <c r="B1093" s="136" t="s">
        <v>869</v>
      </c>
      <c r="C1093" s="122"/>
      <c r="D1093" s="122"/>
      <c r="E1093" s="122"/>
      <c r="F1093" s="53"/>
      <c r="G1093" s="53"/>
    </row>
    <row r="1094" spans="1:7">
      <c r="A1094" s="52">
        <v>21902</v>
      </c>
      <c r="B1094" s="136" t="s">
        <v>870</v>
      </c>
      <c r="C1094" s="122"/>
      <c r="D1094" s="122"/>
      <c r="E1094" s="122"/>
      <c r="F1094" s="53"/>
      <c r="G1094" s="53"/>
    </row>
    <row r="1095" spans="1:7">
      <c r="A1095" s="52">
        <v>21903</v>
      </c>
      <c r="B1095" s="136" t="s">
        <v>871</v>
      </c>
      <c r="C1095" s="122"/>
      <c r="D1095" s="122"/>
      <c r="E1095" s="122"/>
      <c r="F1095" s="53"/>
      <c r="G1095" s="53"/>
    </row>
    <row r="1096" spans="1:7">
      <c r="A1096" s="52">
        <v>21904</v>
      </c>
      <c r="B1096" s="136" t="s">
        <v>872</v>
      </c>
      <c r="C1096" s="122"/>
      <c r="D1096" s="122"/>
      <c r="E1096" s="122"/>
      <c r="F1096" s="53"/>
      <c r="G1096" s="53"/>
    </row>
    <row r="1097" spans="1:7">
      <c r="A1097" s="52">
        <v>21905</v>
      </c>
      <c r="B1097" s="136" t="s">
        <v>873</v>
      </c>
      <c r="C1097" s="122"/>
      <c r="D1097" s="122"/>
      <c r="E1097" s="122"/>
      <c r="F1097" s="53"/>
      <c r="G1097" s="53"/>
    </row>
    <row r="1098" spans="1:7">
      <c r="A1098" s="52">
        <v>21906</v>
      </c>
      <c r="B1098" s="136" t="s">
        <v>649</v>
      </c>
      <c r="C1098" s="122"/>
      <c r="D1098" s="122"/>
      <c r="E1098" s="122"/>
      <c r="F1098" s="53"/>
      <c r="G1098" s="53"/>
    </row>
    <row r="1099" spans="1:7">
      <c r="A1099" s="52">
        <v>21907</v>
      </c>
      <c r="B1099" s="136" t="s">
        <v>874</v>
      </c>
      <c r="C1099" s="122"/>
      <c r="D1099" s="122"/>
      <c r="E1099" s="122"/>
      <c r="F1099" s="53"/>
      <c r="G1099" s="53"/>
    </row>
    <row r="1100" spans="1:7">
      <c r="A1100" s="52">
        <v>21908</v>
      </c>
      <c r="B1100" s="136" t="s">
        <v>875</v>
      </c>
      <c r="C1100" s="122"/>
      <c r="D1100" s="122"/>
      <c r="E1100" s="122"/>
      <c r="F1100" s="53"/>
      <c r="G1100" s="53"/>
    </row>
    <row r="1101" spans="1:7">
      <c r="A1101" s="52">
        <v>21999</v>
      </c>
      <c r="B1101" s="136" t="s">
        <v>876</v>
      </c>
      <c r="C1101" s="122"/>
      <c r="D1101" s="122"/>
      <c r="E1101" s="122"/>
      <c r="F1101" s="53"/>
      <c r="G1101" s="53"/>
    </row>
    <row r="1102" spans="1:7">
      <c r="A1102" s="52">
        <v>220</v>
      </c>
      <c r="B1102" s="136" t="s">
        <v>877</v>
      </c>
      <c r="C1102" s="120">
        <f>SUM(C1103,C1130,C1145)</f>
        <v>5000</v>
      </c>
      <c r="D1102" s="120">
        <f>SUM(D1103,D1130,D1145)</f>
        <v>26</v>
      </c>
      <c r="E1102" s="120">
        <f>SUM(E1103,E1130,E1145)</f>
        <v>200</v>
      </c>
      <c r="F1102" s="53"/>
      <c r="G1102" s="53"/>
    </row>
    <row r="1103" spans="1:7">
      <c r="A1103" s="52">
        <v>22001</v>
      </c>
      <c r="B1103" s="136" t="s">
        <v>878</v>
      </c>
      <c r="C1103" s="122">
        <f>SUM(C1104:C1129)</f>
        <v>5000</v>
      </c>
      <c r="D1103" s="122">
        <f>SUM(D1104:D1129)</f>
        <v>26</v>
      </c>
      <c r="E1103" s="122">
        <f>SUM(E1104:E1129)</f>
        <v>200</v>
      </c>
      <c r="F1103" s="53"/>
      <c r="G1103" s="53"/>
    </row>
    <row r="1104" spans="1:7">
      <c r="A1104" s="52">
        <v>2200101</v>
      </c>
      <c r="B1104" s="136" t="s">
        <v>44</v>
      </c>
      <c r="C1104" s="122">
        <v>10</v>
      </c>
      <c r="D1104" s="122">
        <v>26</v>
      </c>
      <c r="E1104" s="122">
        <v>10</v>
      </c>
      <c r="F1104" s="53"/>
      <c r="G1104" s="53"/>
    </row>
    <row r="1105" spans="1:7">
      <c r="A1105" s="52">
        <v>2200102</v>
      </c>
      <c r="B1105" s="136" t="s">
        <v>45</v>
      </c>
      <c r="C1105" s="122"/>
      <c r="D1105" s="122"/>
      <c r="E1105" s="122"/>
      <c r="F1105" s="53"/>
      <c r="G1105" s="53"/>
    </row>
    <row r="1106" spans="1:7">
      <c r="A1106" s="52">
        <v>2200103</v>
      </c>
      <c r="B1106" s="136" t="s">
        <v>46</v>
      </c>
      <c r="C1106" s="122"/>
      <c r="D1106" s="122"/>
      <c r="E1106" s="122"/>
      <c r="F1106" s="53"/>
      <c r="G1106" s="53"/>
    </row>
    <row r="1107" spans="1:7">
      <c r="A1107" s="52">
        <v>2200104</v>
      </c>
      <c r="B1107" s="136" t="s">
        <v>879</v>
      </c>
      <c r="C1107" s="122"/>
      <c r="D1107" s="122"/>
      <c r="E1107" s="122"/>
      <c r="F1107" s="53"/>
      <c r="G1107" s="53"/>
    </row>
    <row r="1108" spans="1:7">
      <c r="A1108" s="52">
        <v>2200106</v>
      </c>
      <c r="B1108" s="136" t="s">
        <v>880</v>
      </c>
      <c r="C1108" s="122">
        <v>4000</v>
      </c>
      <c r="D1108" s="122">
        <f>4000-4000</f>
        <v>0</v>
      </c>
      <c r="E1108" s="122">
        <f>4000-4000</f>
        <v>0</v>
      </c>
      <c r="F1108" s="53"/>
      <c r="G1108" s="53"/>
    </row>
    <row r="1109" spans="1:7">
      <c r="A1109" s="52">
        <v>2200107</v>
      </c>
      <c r="B1109" s="136" t="s">
        <v>881</v>
      </c>
      <c r="C1109" s="122"/>
      <c r="D1109" s="122"/>
      <c r="E1109" s="122"/>
      <c r="F1109" s="53"/>
      <c r="G1109" s="53"/>
    </row>
    <row r="1110" spans="1:7">
      <c r="A1110" s="52">
        <v>2200108</v>
      </c>
      <c r="B1110" s="136" t="s">
        <v>882</v>
      </c>
      <c r="C1110" s="122"/>
      <c r="D1110" s="122"/>
      <c r="E1110" s="122"/>
      <c r="F1110" s="53"/>
      <c r="G1110" s="53"/>
    </row>
    <row r="1111" spans="1:7">
      <c r="A1111" s="52">
        <v>2200109</v>
      </c>
      <c r="B1111" s="136" t="s">
        <v>883</v>
      </c>
      <c r="C1111" s="122"/>
      <c r="D1111" s="122"/>
      <c r="E1111" s="122"/>
      <c r="F1111" s="53"/>
      <c r="G1111" s="53"/>
    </row>
    <row r="1112" spans="1:7">
      <c r="A1112" s="52">
        <v>2200112</v>
      </c>
      <c r="B1112" s="136" t="s">
        <v>884</v>
      </c>
      <c r="C1112" s="122"/>
      <c r="D1112" s="122"/>
      <c r="E1112" s="122"/>
      <c r="F1112" s="53"/>
      <c r="G1112" s="53"/>
    </row>
    <row r="1113" spans="1:7">
      <c r="A1113" s="52">
        <v>2200113</v>
      </c>
      <c r="B1113" s="136" t="s">
        <v>885</v>
      </c>
      <c r="C1113" s="122"/>
      <c r="D1113" s="122"/>
      <c r="E1113" s="122"/>
      <c r="F1113" s="53"/>
      <c r="G1113" s="53"/>
    </row>
    <row r="1114" spans="1:7">
      <c r="A1114" s="52">
        <v>2200114</v>
      </c>
      <c r="B1114" s="136" t="s">
        <v>886</v>
      </c>
      <c r="C1114" s="122"/>
      <c r="D1114" s="122"/>
      <c r="E1114" s="122"/>
      <c r="F1114" s="53"/>
      <c r="G1114" s="53"/>
    </row>
    <row r="1115" spans="1:7">
      <c r="A1115" s="52">
        <v>2200115</v>
      </c>
      <c r="B1115" s="136" t="s">
        <v>887</v>
      </c>
      <c r="C1115" s="122"/>
      <c r="D1115" s="122"/>
      <c r="E1115" s="122"/>
      <c r="F1115" s="53"/>
      <c r="G1115" s="53"/>
    </row>
    <row r="1116" spans="1:7">
      <c r="A1116" s="52">
        <v>2200116</v>
      </c>
      <c r="B1116" s="136" t="s">
        <v>888</v>
      </c>
      <c r="C1116" s="122"/>
      <c r="D1116" s="122"/>
      <c r="E1116" s="122"/>
      <c r="F1116" s="53"/>
      <c r="G1116" s="53"/>
    </row>
    <row r="1117" spans="1:7">
      <c r="A1117" s="52">
        <v>2200119</v>
      </c>
      <c r="B1117" s="136" t="s">
        <v>889</v>
      </c>
      <c r="C1117" s="122"/>
      <c r="D1117" s="122"/>
      <c r="E1117" s="122"/>
      <c r="F1117" s="53"/>
      <c r="G1117" s="53"/>
    </row>
    <row r="1118" spans="1:7">
      <c r="A1118" s="52">
        <v>2200120</v>
      </c>
      <c r="B1118" s="136" t="s">
        <v>890</v>
      </c>
      <c r="C1118" s="122"/>
      <c r="D1118" s="122"/>
      <c r="E1118" s="122"/>
      <c r="F1118" s="53"/>
      <c r="G1118" s="53"/>
    </row>
    <row r="1119" spans="1:7">
      <c r="A1119" s="52">
        <v>2200121</v>
      </c>
      <c r="B1119" s="136" t="s">
        <v>891</v>
      </c>
      <c r="C1119" s="122"/>
      <c r="D1119" s="122"/>
      <c r="E1119" s="122"/>
      <c r="F1119" s="53"/>
      <c r="G1119" s="53"/>
    </row>
    <row r="1120" spans="1:7">
      <c r="A1120" s="52">
        <v>2200122</v>
      </c>
      <c r="B1120" s="136" t="s">
        <v>892</v>
      </c>
      <c r="C1120" s="122"/>
      <c r="D1120" s="122"/>
      <c r="E1120" s="122"/>
      <c r="F1120" s="53"/>
      <c r="G1120" s="53"/>
    </row>
    <row r="1121" spans="1:7">
      <c r="A1121" s="52">
        <v>2200123</v>
      </c>
      <c r="B1121" s="136" t="s">
        <v>893</v>
      </c>
      <c r="C1121" s="122"/>
      <c r="D1121" s="122"/>
      <c r="E1121" s="122"/>
      <c r="F1121" s="53"/>
      <c r="G1121" s="53"/>
    </row>
    <row r="1122" spans="1:7">
      <c r="A1122" s="52">
        <v>2200124</v>
      </c>
      <c r="B1122" s="136" t="s">
        <v>894</v>
      </c>
      <c r="C1122" s="122"/>
      <c r="D1122" s="122"/>
      <c r="E1122" s="122"/>
      <c r="F1122" s="53"/>
      <c r="G1122" s="53"/>
    </row>
    <row r="1123" spans="1:7">
      <c r="A1123" s="52">
        <v>2200125</v>
      </c>
      <c r="B1123" s="136" t="s">
        <v>895</v>
      </c>
      <c r="C1123" s="122"/>
      <c r="D1123" s="122"/>
      <c r="E1123" s="122"/>
      <c r="F1123" s="53"/>
      <c r="G1123" s="53"/>
    </row>
    <row r="1124" spans="1:7">
      <c r="A1124" s="52">
        <v>2200126</v>
      </c>
      <c r="B1124" s="136" t="s">
        <v>896</v>
      </c>
      <c r="C1124" s="122"/>
      <c r="D1124" s="122"/>
      <c r="E1124" s="122"/>
      <c r="F1124" s="53"/>
      <c r="G1124" s="53"/>
    </row>
    <row r="1125" spans="1:7">
      <c r="A1125" s="52">
        <v>2200127</v>
      </c>
      <c r="B1125" s="136" t="s">
        <v>897</v>
      </c>
      <c r="C1125" s="122"/>
      <c r="D1125" s="122"/>
      <c r="E1125" s="122"/>
      <c r="F1125" s="53"/>
      <c r="G1125" s="53"/>
    </row>
    <row r="1126" spans="1:7">
      <c r="A1126" s="52">
        <v>2200128</v>
      </c>
      <c r="B1126" s="136" t="s">
        <v>898</v>
      </c>
      <c r="C1126" s="122"/>
      <c r="D1126" s="122"/>
      <c r="E1126" s="122"/>
      <c r="F1126" s="53"/>
      <c r="G1126" s="53"/>
    </row>
    <row r="1127" spans="1:7">
      <c r="A1127" s="52">
        <v>2200129</v>
      </c>
      <c r="B1127" s="136" t="s">
        <v>899</v>
      </c>
      <c r="C1127" s="122"/>
      <c r="D1127" s="122"/>
      <c r="E1127" s="122"/>
      <c r="F1127" s="53"/>
      <c r="G1127" s="53"/>
    </row>
    <row r="1128" spans="1:7">
      <c r="A1128" s="52">
        <v>2200150</v>
      </c>
      <c r="B1128" s="136" t="s">
        <v>53</v>
      </c>
      <c r="C1128" s="122"/>
      <c r="D1128" s="122"/>
      <c r="E1128" s="122"/>
      <c r="F1128" s="53"/>
      <c r="G1128" s="53"/>
    </row>
    <row r="1129" spans="1:7">
      <c r="A1129" s="52">
        <v>2200199</v>
      </c>
      <c r="B1129" s="136" t="s">
        <v>900</v>
      </c>
      <c r="C1129" s="122">
        <v>990</v>
      </c>
      <c r="D1129" s="122"/>
      <c r="E1129" s="122">
        <f>990-900+100</f>
        <v>190</v>
      </c>
      <c r="F1129" s="53"/>
      <c r="G1129" s="53"/>
    </row>
    <row r="1130" spans="1:7">
      <c r="A1130" s="52">
        <v>22005</v>
      </c>
      <c r="B1130" s="136" t="s">
        <v>901</v>
      </c>
      <c r="C1130" s="122">
        <f>SUM(C1131:C1145)</f>
        <v>0</v>
      </c>
      <c r="D1130" s="122">
        <f>SUM(D1131:D1145)</f>
        <v>0</v>
      </c>
      <c r="E1130" s="122">
        <f>SUM(E1131:E1145)</f>
        <v>0</v>
      </c>
      <c r="F1130" s="53"/>
      <c r="G1130" s="53"/>
    </row>
    <row r="1131" spans="1:7">
      <c r="A1131" s="52">
        <v>2200501</v>
      </c>
      <c r="B1131" s="136" t="s">
        <v>44</v>
      </c>
      <c r="C1131" s="122"/>
      <c r="D1131" s="122"/>
      <c r="E1131" s="122"/>
      <c r="F1131" s="53"/>
      <c r="G1131" s="53"/>
    </row>
    <row r="1132" spans="1:7">
      <c r="A1132" s="52">
        <v>2200502</v>
      </c>
      <c r="B1132" s="136" t="s">
        <v>45</v>
      </c>
      <c r="C1132" s="122"/>
      <c r="D1132" s="122"/>
      <c r="E1132" s="122"/>
      <c r="F1132" s="53"/>
      <c r="G1132" s="53"/>
    </row>
    <row r="1133" spans="1:7">
      <c r="A1133" s="52">
        <v>2200503</v>
      </c>
      <c r="B1133" s="136" t="s">
        <v>46</v>
      </c>
      <c r="C1133" s="122"/>
      <c r="D1133" s="122"/>
      <c r="E1133" s="122"/>
      <c r="F1133" s="53"/>
      <c r="G1133" s="53"/>
    </row>
    <row r="1134" spans="1:7">
      <c r="A1134" s="52">
        <v>2200504</v>
      </c>
      <c r="B1134" s="136" t="s">
        <v>902</v>
      </c>
      <c r="C1134" s="122"/>
      <c r="D1134" s="122"/>
      <c r="E1134" s="122"/>
      <c r="F1134" s="53"/>
      <c r="G1134" s="53"/>
    </row>
    <row r="1135" spans="1:7">
      <c r="A1135" s="52">
        <v>2200506</v>
      </c>
      <c r="B1135" s="136" t="s">
        <v>903</v>
      </c>
      <c r="C1135" s="122"/>
      <c r="D1135" s="122"/>
      <c r="E1135" s="122"/>
      <c r="F1135" s="53"/>
      <c r="G1135" s="53"/>
    </row>
    <row r="1136" spans="1:7">
      <c r="A1136" s="52">
        <v>2200507</v>
      </c>
      <c r="B1136" s="136" t="s">
        <v>904</v>
      </c>
      <c r="C1136" s="122"/>
      <c r="D1136" s="122"/>
      <c r="E1136" s="122"/>
      <c r="F1136" s="53"/>
      <c r="G1136" s="53"/>
    </row>
    <row r="1137" spans="1:7">
      <c r="A1137" s="52">
        <v>2200508</v>
      </c>
      <c r="B1137" s="136" t="s">
        <v>905</v>
      </c>
      <c r="C1137" s="122"/>
      <c r="D1137" s="122"/>
      <c r="E1137" s="122"/>
      <c r="F1137" s="53"/>
      <c r="G1137" s="53"/>
    </row>
    <row r="1138" spans="1:7">
      <c r="A1138" s="52">
        <v>2200509</v>
      </c>
      <c r="B1138" s="136" t="s">
        <v>906</v>
      </c>
      <c r="C1138" s="122"/>
      <c r="D1138" s="122"/>
      <c r="E1138" s="122"/>
      <c r="F1138" s="53"/>
      <c r="G1138" s="53"/>
    </row>
    <row r="1139" spans="1:7">
      <c r="A1139" s="52">
        <v>2200510</v>
      </c>
      <c r="B1139" s="136" t="s">
        <v>907</v>
      </c>
      <c r="C1139" s="122"/>
      <c r="D1139" s="122"/>
      <c r="E1139" s="122"/>
      <c r="F1139" s="53"/>
      <c r="G1139" s="53"/>
    </row>
    <row r="1140" spans="1:7">
      <c r="A1140" s="52">
        <v>2200511</v>
      </c>
      <c r="B1140" s="136" t="s">
        <v>908</v>
      </c>
      <c r="C1140" s="122"/>
      <c r="D1140" s="122"/>
      <c r="E1140" s="122"/>
      <c r="F1140" s="53"/>
      <c r="G1140" s="53"/>
    </row>
    <row r="1141" spans="1:7">
      <c r="A1141" s="52">
        <v>2200512</v>
      </c>
      <c r="B1141" s="136" t="s">
        <v>909</v>
      </c>
      <c r="C1141" s="122"/>
      <c r="D1141" s="122"/>
      <c r="E1141" s="122"/>
      <c r="F1141" s="53"/>
      <c r="G1141" s="53"/>
    </row>
    <row r="1142" spans="1:7">
      <c r="A1142" s="52">
        <v>2200513</v>
      </c>
      <c r="B1142" s="136" t="s">
        <v>910</v>
      </c>
      <c r="C1142" s="122"/>
      <c r="D1142" s="122"/>
      <c r="E1142" s="122"/>
      <c r="F1142" s="53"/>
      <c r="G1142" s="53"/>
    </row>
    <row r="1143" spans="1:7">
      <c r="A1143" s="52">
        <v>2200514</v>
      </c>
      <c r="B1143" s="136" t="s">
        <v>911</v>
      </c>
      <c r="C1143" s="122"/>
      <c r="D1143" s="122"/>
      <c r="E1143" s="122"/>
      <c r="F1143" s="53"/>
      <c r="G1143" s="53"/>
    </row>
    <row r="1144" spans="1:7">
      <c r="A1144" s="52">
        <v>2200599</v>
      </c>
      <c r="B1144" s="136" t="s">
        <v>912</v>
      </c>
      <c r="C1144" s="122"/>
      <c r="D1144" s="122"/>
      <c r="E1144" s="122"/>
      <c r="F1144" s="53"/>
      <c r="G1144" s="53"/>
    </row>
    <row r="1145" spans="1:7">
      <c r="A1145" s="52">
        <v>22099</v>
      </c>
      <c r="B1145" s="136" t="s">
        <v>913</v>
      </c>
      <c r="C1145" s="53">
        <f>SUM(C1146)</f>
        <v>0</v>
      </c>
      <c r="D1145" s="53">
        <f>SUM(D1146)</f>
        <v>0</v>
      </c>
      <c r="E1145" s="53">
        <f>SUM(E1146)</f>
        <v>0</v>
      </c>
      <c r="F1145" s="53"/>
      <c r="G1145" s="53"/>
    </row>
    <row r="1146" ht="17.25" spans="1:7">
      <c r="A1146" s="130">
        <v>2209999</v>
      </c>
      <c r="B1146" s="137" t="s">
        <v>914</v>
      </c>
      <c r="C1146" s="53"/>
      <c r="D1146" s="53"/>
      <c r="E1146" s="53"/>
      <c r="F1146" s="53"/>
      <c r="G1146" s="53"/>
    </row>
    <row r="1147" spans="1:7">
      <c r="A1147" s="52">
        <v>221</v>
      </c>
      <c r="B1147" s="136" t="s">
        <v>915</v>
      </c>
      <c r="C1147" s="120">
        <f>SUM(C1148,C1159,C1163)</f>
        <v>1700</v>
      </c>
      <c r="D1147" s="122">
        <f>SUM(D1148,D1159,D1163)</f>
        <v>1903</v>
      </c>
      <c r="E1147" s="120">
        <f>SUM(E1148,E1159,E1163)</f>
        <v>1800</v>
      </c>
      <c r="F1147" s="53"/>
      <c r="G1147" s="53"/>
    </row>
    <row r="1148" spans="1:7">
      <c r="A1148" s="52">
        <v>22101</v>
      </c>
      <c r="B1148" s="136" t="s">
        <v>916</v>
      </c>
      <c r="C1148" s="122">
        <f>SUM(C1149:C1158)</f>
        <v>0</v>
      </c>
      <c r="D1148" s="122">
        <f>SUM(D1149:D1158)</f>
        <v>598</v>
      </c>
      <c r="E1148" s="122">
        <f>SUM(E1149:E1158)</f>
        <v>0</v>
      </c>
      <c r="F1148" s="53"/>
      <c r="G1148" s="53"/>
    </row>
    <row r="1149" spans="1:7">
      <c r="A1149" s="52">
        <v>2210101</v>
      </c>
      <c r="B1149" s="136" t="s">
        <v>917</v>
      </c>
      <c r="C1149" s="122"/>
      <c r="D1149" s="122"/>
      <c r="E1149" s="122"/>
      <c r="F1149" s="53"/>
      <c r="G1149" s="53"/>
    </row>
    <row r="1150" spans="1:7">
      <c r="A1150" s="52">
        <v>2210102</v>
      </c>
      <c r="B1150" s="136" t="s">
        <v>918</v>
      </c>
      <c r="C1150" s="122"/>
      <c r="D1150" s="122"/>
      <c r="E1150" s="122"/>
      <c r="F1150" s="53"/>
      <c r="G1150" s="53"/>
    </row>
    <row r="1151" spans="1:7">
      <c r="A1151" s="52">
        <v>2210103</v>
      </c>
      <c r="B1151" s="136" t="s">
        <v>919</v>
      </c>
      <c r="C1151" s="122"/>
      <c r="D1151" s="122"/>
      <c r="E1151" s="122"/>
      <c r="F1151" s="53"/>
      <c r="G1151" s="53"/>
    </row>
    <row r="1152" spans="1:7">
      <c r="A1152" s="52">
        <v>2210104</v>
      </c>
      <c r="B1152" s="136" t="s">
        <v>920</v>
      </c>
      <c r="C1152" s="122"/>
      <c r="D1152" s="122"/>
      <c r="E1152" s="122"/>
      <c r="F1152" s="53"/>
      <c r="G1152" s="53"/>
    </row>
    <row r="1153" spans="1:7">
      <c r="A1153" s="52">
        <v>2210105</v>
      </c>
      <c r="B1153" s="136" t="s">
        <v>921</v>
      </c>
      <c r="C1153" s="122"/>
      <c r="D1153" s="122"/>
      <c r="E1153" s="122"/>
      <c r="F1153" s="53"/>
      <c r="G1153" s="53"/>
    </row>
    <row r="1154" spans="1:7">
      <c r="A1154" s="52">
        <v>2210106</v>
      </c>
      <c r="B1154" s="136" t="s">
        <v>922</v>
      </c>
      <c r="C1154" s="122"/>
      <c r="D1154" s="122"/>
      <c r="E1154" s="122"/>
      <c r="F1154" s="53"/>
      <c r="G1154" s="53"/>
    </row>
    <row r="1155" spans="1:7">
      <c r="A1155" s="52">
        <v>2210107</v>
      </c>
      <c r="B1155" s="136" t="s">
        <v>923</v>
      </c>
      <c r="C1155" s="122"/>
      <c r="D1155" s="122"/>
      <c r="E1155" s="122"/>
      <c r="F1155" s="53"/>
      <c r="G1155" s="53"/>
    </row>
    <row r="1156" spans="1:7">
      <c r="A1156" s="52">
        <v>2210108</v>
      </c>
      <c r="B1156" s="136" t="s">
        <v>924</v>
      </c>
      <c r="C1156" s="122"/>
      <c r="D1156" s="122">
        <v>598</v>
      </c>
      <c r="E1156" s="122"/>
      <c r="F1156" s="53"/>
      <c r="G1156" s="53"/>
    </row>
    <row r="1157" spans="1:7">
      <c r="A1157" s="52">
        <v>2210109</v>
      </c>
      <c r="B1157" s="136" t="s">
        <v>925</v>
      </c>
      <c r="C1157" s="122"/>
      <c r="D1157" s="122"/>
      <c r="E1157" s="122"/>
      <c r="F1157" s="53"/>
      <c r="G1157" s="53"/>
    </row>
    <row r="1158" spans="1:7">
      <c r="A1158" s="52">
        <v>2210199</v>
      </c>
      <c r="B1158" s="136" t="s">
        <v>926</v>
      </c>
      <c r="C1158" s="122"/>
      <c r="D1158" s="122"/>
      <c r="E1158" s="122"/>
      <c r="F1158" s="53"/>
      <c r="G1158" s="53"/>
    </row>
    <row r="1159" spans="1:7">
      <c r="A1159" s="52">
        <v>22102</v>
      </c>
      <c r="B1159" s="136" t="s">
        <v>927</v>
      </c>
      <c r="C1159" s="122">
        <f>SUM(C1160:C1162)</f>
        <v>1640</v>
      </c>
      <c r="D1159" s="122">
        <f>SUM(D1160:D1162)</f>
        <v>1305</v>
      </c>
      <c r="E1159" s="122">
        <f>SUM(E1160:E1162)</f>
        <v>1740</v>
      </c>
      <c r="F1159" s="53"/>
      <c r="G1159" s="53"/>
    </row>
    <row r="1160" spans="1:7">
      <c r="A1160" s="52">
        <v>2210201</v>
      </c>
      <c r="B1160" s="136" t="s">
        <v>928</v>
      </c>
      <c r="C1160" s="122">
        <v>1640</v>
      </c>
      <c r="D1160" s="122">
        <v>1305</v>
      </c>
      <c r="E1160" s="122">
        <f>1640+100</f>
        <v>1740</v>
      </c>
      <c r="F1160" s="53"/>
      <c r="G1160" s="53"/>
    </row>
    <row r="1161" spans="1:7">
      <c r="A1161" s="52">
        <v>2210202</v>
      </c>
      <c r="B1161" s="136" t="s">
        <v>929</v>
      </c>
      <c r="C1161" s="122"/>
      <c r="D1161" s="122"/>
      <c r="E1161" s="122"/>
      <c r="F1161" s="53"/>
      <c r="G1161" s="53"/>
    </row>
    <row r="1162" spans="1:7">
      <c r="A1162" s="52">
        <v>2210203</v>
      </c>
      <c r="B1162" s="136" t="s">
        <v>930</v>
      </c>
      <c r="C1162" s="122"/>
      <c r="D1162" s="122"/>
      <c r="E1162" s="122"/>
      <c r="F1162" s="53"/>
      <c r="G1162" s="53"/>
    </row>
    <row r="1163" spans="1:7">
      <c r="A1163" s="52">
        <v>22103</v>
      </c>
      <c r="B1163" s="136" t="s">
        <v>931</v>
      </c>
      <c r="C1163" s="122">
        <f>SUM(C1164:C1166)</f>
        <v>60</v>
      </c>
      <c r="D1163" s="122">
        <f>SUM(D1164:D1166)</f>
        <v>0</v>
      </c>
      <c r="E1163" s="122">
        <f>SUM(E1164:E1166)</f>
        <v>60</v>
      </c>
      <c r="F1163" s="53"/>
      <c r="G1163" s="53"/>
    </row>
    <row r="1164" spans="1:7">
      <c r="A1164" s="52">
        <v>2210301</v>
      </c>
      <c r="B1164" s="136" t="s">
        <v>932</v>
      </c>
      <c r="C1164" s="122"/>
      <c r="D1164" s="122"/>
      <c r="E1164" s="122"/>
      <c r="F1164" s="53"/>
      <c r="G1164" s="53"/>
    </row>
    <row r="1165" spans="1:7">
      <c r="A1165" s="52">
        <v>2210302</v>
      </c>
      <c r="B1165" s="136" t="s">
        <v>933</v>
      </c>
      <c r="C1165" s="122">
        <v>60</v>
      </c>
      <c r="D1165" s="122"/>
      <c r="E1165" s="122">
        <v>60</v>
      </c>
      <c r="F1165" s="53"/>
      <c r="G1165" s="53"/>
    </row>
    <row r="1166" spans="1:7">
      <c r="A1166" s="52">
        <v>2210399</v>
      </c>
      <c r="B1166" s="136" t="s">
        <v>934</v>
      </c>
      <c r="C1166" s="122"/>
      <c r="D1166" s="122"/>
      <c r="E1166" s="122"/>
      <c r="F1166" s="53"/>
      <c r="G1166" s="53"/>
    </row>
    <row r="1167" spans="1:7">
      <c r="A1167" s="52">
        <v>222</v>
      </c>
      <c r="B1167" s="136" t="s">
        <v>935</v>
      </c>
      <c r="C1167" s="120">
        <f>SUM(C1168,C1186,C1192,C1198)</f>
        <v>10</v>
      </c>
      <c r="D1167" s="122">
        <f>SUM(D1168,D1186,D1192,D1198)</f>
        <v>424</v>
      </c>
      <c r="E1167" s="120">
        <f>SUM(E1168,E1186,E1192,E1198)</f>
        <v>10</v>
      </c>
      <c r="F1167" s="53"/>
      <c r="G1167" s="53"/>
    </row>
    <row r="1168" spans="1:7">
      <c r="A1168" s="52">
        <v>22201</v>
      </c>
      <c r="B1168" s="136" t="s">
        <v>936</v>
      </c>
      <c r="C1168" s="122">
        <f>SUM(C1169:C1185)</f>
        <v>10</v>
      </c>
      <c r="D1168" s="122">
        <f>SUM(D1169:D1185)</f>
        <v>424</v>
      </c>
      <c r="E1168" s="122">
        <f>SUM(E1169:E1185)</f>
        <v>10</v>
      </c>
      <c r="F1168" s="53"/>
      <c r="G1168" s="53"/>
    </row>
    <row r="1169" spans="1:7">
      <c r="A1169" s="52">
        <v>2220101</v>
      </c>
      <c r="B1169" s="136" t="s">
        <v>44</v>
      </c>
      <c r="C1169" s="122"/>
      <c r="D1169" s="122"/>
      <c r="E1169" s="122"/>
      <c r="F1169" s="53"/>
      <c r="G1169" s="53"/>
    </row>
    <row r="1170" spans="1:7">
      <c r="A1170" s="52">
        <v>2220102</v>
      </c>
      <c r="B1170" s="136" t="s">
        <v>45</v>
      </c>
      <c r="C1170" s="122"/>
      <c r="D1170" s="122"/>
      <c r="E1170" s="122"/>
      <c r="F1170" s="53"/>
      <c r="G1170" s="53"/>
    </row>
    <row r="1171" spans="1:7">
      <c r="A1171" s="52">
        <v>2220103</v>
      </c>
      <c r="B1171" s="136" t="s">
        <v>46</v>
      </c>
      <c r="C1171" s="122"/>
      <c r="D1171" s="122"/>
      <c r="E1171" s="122"/>
      <c r="F1171" s="53"/>
      <c r="G1171" s="53"/>
    </row>
    <row r="1172" spans="1:7">
      <c r="A1172" s="52">
        <v>2220104</v>
      </c>
      <c r="B1172" s="136" t="s">
        <v>937</v>
      </c>
      <c r="C1172" s="122"/>
      <c r="D1172" s="122"/>
      <c r="E1172" s="122"/>
      <c r="F1172" s="53"/>
      <c r="G1172" s="53"/>
    </row>
    <row r="1173" spans="1:7">
      <c r="A1173" s="52">
        <v>2220105</v>
      </c>
      <c r="B1173" s="136" t="s">
        <v>938</v>
      </c>
      <c r="C1173" s="122"/>
      <c r="D1173" s="122"/>
      <c r="E1173" s="122"/>
      <c r="F1173" s="53"/>
      <c r="G1173" s="53"/>
    </row>
    <row r="1174" spans="1:7">
      <c r="A1174" s="52">
        <v>2220106</v>
      </c>
      <c r="B1174" s="136" t="s">
        <v>939</v>
      </c>
      <c r="C1174" s="122"/>
      <c r="D1174" s="122"/>
      <c r="E1174" s="122"/>
      <c r="F1174" s="53"/>
      <c r="G1174" s="53"/>
    </row>
    <row r="1175" spans="1:7">
      <c r="A1175" s="52">
        <v>2220107</v>
      </c>
      <c r="B1175" s="136" t="s">
        <v>940</v>
      </c>
      <c r="C1175" s="122"/>
      <c r="D1175" s="122"/>
      <c r="E1175" s="122"/>
      <c r="F1175" s="53"/>
      <c r="G1175" s="53"/>
    </row>
    <row r="1176" spans="1:7">
      <c r="A1176" s="52">
        <v>2220112</v>
      </c>
      <c r="B1176" s="136" t="s">
        <v>941</v>
      </c>
      <c r="C1176" s="122"/>
      <c r="D1176" s="122"/>
      <c r="E1176" s="122"/>
      <c r="F1176" s="53"/>
      <c r="G1176" s="53"/>
    </row>
    <row r="1177" spans="1:7">
      <c r="A1177" s="52">
        <v>2220113</v>
      </c>
      <c r="B1177" s="136" t="s">
        <v>942</v>
      </c>
      <c r="C1177" s="122"/>
      <c r="D1177" s="122"/>
      <c r="E1177" s="122"/>
      <c r="F1177" s="53"/>
      <c r="G1177" s="53"/>
    </row>
    <row r="1178" spans="1:7">
      <c r="A1178" s="52">
        <v>2220114</v>
      </c>
      <c r="B1178" s="136" t="s">
        <v>943</v>
      </c>
      <c r="C1178" s="122"/>
      <c r="D1178" s="122"/>
      <c r="E1178" s="122"/>
      <c r="F1178" s="53"/>
      <c r="G1178" s="53"/>
    </row>
    <row r="1179" spans="1:7">
      <c r="A1179" s="52">
        <v>2220115</v>
      </c>
      <c r="B1179" s="136" t="s">
        <v>944</v>
      </c>
      <c r="C1179" s="122"/>
      <c r="D1179" s="122"/>
      <c r="E1179" s="122"/>
      <c r="F1179" s="53"/>
      <c r="G1179" s="53"/>
    </row>
    <row r="1180" spans="1:7">
      <c r="A1180" s="52">
        <v>2220118</v>
      </c>
      <c r="B1180" s="136" t="s">
        <v>945</v>
      </c>
      <c r="C1180" s="122"/>
      <c r="D1180" s="122"/>
      <c r="E1180" s="122"/>
      <c r="F1180" s="53"/>
      <c r="G1180" s="53"/>
    </row>
    <row r="1181" spans="1:7">
      <c r="A1181" s="52">
        <v>2220119</v>
      </c>
      <c r="B1181" s="136" t="s">
        <v>946</v>
      </c>
      <c r="C1181" s="122"/>
      <c r="D1181" s="122"/>
      <c r="E1181" s="122"/>
      <c r="F1181" s="53"/>
      <c r="G1181" s="53"/>
    </row>
    <row r="1182" spans="1:7">
      <c r="A1182" s="52">
        <v>2220120</v>
      </c>
      <c r="B1182" s="136" t="s">
        <v>947</v>
      </c>
      <c r="C1182" s="122"/>
      <c r="D1182" s="122"/>
      <c r="E1182" s="122"/>
      <c r="F1182" s="53"/>
      <c r="G1182" s="53"/>
    </row>
    <row r="1183" spans="1:7">
      <c r="A1183" s="52">
        <v>2220121</v>
      </c>
      <c r="B1183" s="136" t="s">
        <v>948</v>
      </c>
      <c r="C1183" s="122"/>
      <c r="D1183" s="122"/>
      <c r="E1183" s="122"/>
      <c r="F1183" s="53"/>
      <c r="G1183" s="53"/>
    </row>
    <row r="1184" spans="1:7">
      <c r="A1184" s="52">
        <v>2220150</v>
      </c>
      <c r="B1184" s="136" t="s">
        <v>53</v>
      </c>
      <c r="C1184" s="122"/>
      <c r="D1184" s="122"/>
      <c r="E1184" s="122"/>
      <c r="F1184" s="53"/>
      <c r="G1184" s="53"/>
    </row>
    <row r="1185" spans="1:7">
      <c r="A1185" s="52">
        <v>2220199</v>
      </c>
      <c r="B1185" s="136" t="s">
        <v>949</v>
      </c>
      <c r="C1185" s="122">
        <v>10</v>
      </c>
      <c r="D1185" s="122">
        <v>424</v>
      </c>
      <c r="E1185" s="122">
        <f>10</f>
        <v>10</v>
      </c>
      <c r="F1185" s="53"/>
      <c r="G1185" s="53"/>
    </row>
    <row r="1186" spans="1:7">
      <c r="A1186" s="52">
        <v>22203</v>
      </c>
      <c r="B1186" s="136" t="s">
        <v>950</v>
      </c>
      <c r="C1186" s="122">
        <f>SUM(C1187:C1191)</f>
        <v>0</v>
      </c>
      <c r="D1186" s="122">
        <f>SUM(D1187:D1191)</f>
        <v>0</v>
      </c>
      <c r="E1186" s="122">
        <f>SUM(E1187:E1191)</f>
        <v>0</v>
      </c>
      <c r="F1186" s="53"/>
      <c r="G1186" s="53"/>
    </row>
    <row r="1187" spans="1:7">
      <c r="A1187" s="52">
        <v>2220301</v>
      </c>
      <c r="B1187" s="136" t="s">
        <v>951</v>
      </c>
      <c r="C1187" s="122"/>
      <c r="D1187" s="122"/>
      <c r="E1187" s="122"/>
      <c r="F1187" s="53"/>
      <c r="G1187" s="53"/>
    </row>
    <row r="1188" spans="1:7">
      <c r="A1188" s="52">
        <v>2220303</v>
      </c>
      <c r="B1188" s="136" t="s">
        <v>952</v>
      </c>
      <c r="C1188" s="122"/>
      <c r="D1188" s="122"/>
      <c r="E1188" s="122"/>
      <c r="F1188" s="53"/>
      <c r="G1188" s="53"/>
    </row>
    <row r="1189" spans="1:7">
      <c r="A1189" s="52">
        <v>2220304</v>
      </c>
      <c r="B1189" s="136" t="s">
        <v>953</v>
      </c>
      <c r="C1189" s="122"/>
      <c r="D1189" s="122"/>
      <c r="E1189" s="122"/>
      <c r="F1189" s="53"/>
      <c r="G1189" s="53"/>
    </row>
    <row r="1190" spans="1:7">
      <c r="A1190" s="52">
        <v>2220305</v>
      </c>
      <c r="B1190" s="136" t="s">
        <v>954</v>
      </c>
      <c r="C1190" s="122"/>
      <c r="D1190" s="122"/>
      <c r="E1190" s="122"/>
      <c r="F1190" s="53"/>
      <c r="G1190" s="53"/>
    </row>
    <row r="1191" spans="1:7">
      <c r="A1191" s="52">
        <v>2220399</v>
      </c>
      <c r="B1191" s="136" t="s">
        <v>955</v>
      </c>
      <c r="C1191" s="122"/>
      <c r="D1191" s="122"/>
      <c r="E1191" s="122"/>
      <c r="F1191" s="53"/>
      <c r="G1191" s="53"/>
    </row>
    <row r="1192" spans="1:7">
      <c r="A1192" s="52">
        <v>22204</v>
      </c>
      <c r="B1192" s="136" t="s">
        <v>956</v>
      </c>
      <c r="C1192" s="122">
        <f>SUM(C1193:C1197)</f>
        <v>0</v>
      </c>
      <c r="D1192" s="122">
        <f>SUM(D1193:D1197)</f>
        <v>0</v>
      </c>
      <c r="E1192" s="122">
        <f>SUM(E1193:E1197)</f>
        <v>0</v>
      </c>
      <c r="F1192" s="53"/>
      <c r="G1192" s="53"/>
    </row>
    <row r="1193" spans="1:7">
      <c r="A1193" s="52">
        <v>2220401</v>
      </c>
      <c r="B1193" s="136" t="s">
        <v>957</v>
      </c>
      <c r="C1193" s="122"/>
      <c r="D1193" s="122"/>
      <c r="E1193" s="122"/>
      <c r="F1193" s="53"/>
      <c r="G1193" s="53"/>
    </row>
    <row r="1194" spans="1:7">
      <c r="A1194" s="52">
        <v>2220402</v>
      </c>
      <c r="B1194" s="136" t="s">
        <v>958</v>
      </c>
      <c r="C1194" s="122"/>
      <c r="D1194" s="122"/>
      <c r="E1194" s="122"/>
      <c r="F1194" s="53"/>
      <c r="G1194" s="53"/>
    </row>
    <row r="1195" spans="1:7">
      <c r="A1195" s="52">
        <v>2220403</v>
      </c>
      <c r="B1195" s="136" t="s">
        <v>959</v>
      </c>
      <c r="C1195" s="122"/>
      <c r="D1195" s="122"/>
      <c r="E1195" s="122"/>
      <c r="F1195" s="53"/>
      <c r="G1195" s="53"/>
    </row>
    <row r="1196" spans="1:7">
      <c r="A1196" s="52">
        <v>2220404</v>
      </c>
      <c r="B1196" s="136" t="s">
        <v>960</v>
      </c>
      <c r="C1196" s="122"/>
      <c r="D1196" s="122"/>
      <c r="E1196" s="122"/>
      <c r="F1196" s="53"/>
      <c r="G1196" s="53"/>
    </row>
    <row r="1197" spans="1:7">
      <c r="A1197" s="52">
        <v>2220499</v>
      </c>
      <c r="B1197" s="136" t="s">
        <v>961</v>
      </c>
      <c r="C1197" s="122"/>
      <c r="D1197" s="122"/>
      <c r="E1197" s="122"/>
      <c r="F1197" s="53"/>
      <c r="G1197" s="53"/>
    </row>
    <row r="1198" spans="1:7">
      <c r="A1198" s="52">
        <v>22205</v>
      </c>
      <c r="B1198" s="136" t="s">
        <v>962</v>
      </c>
      <c r="C1198" s="122">
        <f>SUM(C1199:C1210)</f>
        <v>0</v>
      </c>
      <c r="D1198" s="122">
        <f>SUM(D1199:D1210)</f>
        <v>0</v>
      </c>
      <c r="E1198" s="122">
        <f>SUM(E1199:E1210)</f>
        <v>0</v>
      </c>
      <c r="F1198" s="53"/>
      <c r="G1198" s="53"/>
    </row>
    <row r="1199" spans="1:7">
      <c r="A1199" s="52">
        <v>2220501</v>
      </c>
      <c r="B1199" s="136" t="s">
        <v>963</v>
      </c>
      <c r="C1199" s="122"/>
      <c r="D1199" s="122"/>
      <c r="E1199" s="122"/>
      <c r="F1199" s="53"/>
      <c r="G1199" s="53"/>
    </row>
    <row r="1200" spans="1:7">
      <c r="A1200" s="52">
        <v>2220502</v>
      </c>
      <c r="B1200" s="136" t="s">
        <v>964</v>
      </c>
      <c r="C1200" s="122"/>
      <c r="D1200" s="122"/>
      <c r="E1200" s="122"/>
      <c r="F1200" s="53"/>
      <c r="G1200" s="53"/>
    </row>
    <row r="1201" spans="1:7">
      <c r="A1201" s="52">
        <v>2220503</v>
      </c>
      <c r="B1201" s="136" t="s">
        <v>965</v>
      </c>
      <c r="C1201" s="122"/>
      <c r="D1201" s="122"/>
      <c r="E1201" s="122"/>
      <c r="F1201" s="53"/>
      <c r="G1201" s="53"/>
    </row>
    <row r="1202" spans="1:7">
      <c r="A1202" s="52">
        <v>2220504</v>
      </c>
      <c r="B1202" s="136" t="s">
        <v>966</v>
      </c>
      <c r="C1202" s="122"/>
      <c r="D1202" s="122"/>
      <c r="E1202" s="122"/>
      <c r="F1202" s="53"/>
      <c r="G1202" s="53"/>
    </row>
    <row r="1203" spans="1:7">
      <c r="A1203" s="52">
        <v>2220505</v>
      </c>
      <c r="B1203" s="136" t="s">
        <v>967</v>
      </c>
      <c r="C1203" s="122"/>
      <c r="D1203" s="122"/>
      <c r="E1203" s="122"/>
      <c r="F1203" s="53"/>
      <c r="G1203" s="53"/>
    </row>
    <row r="1204" spans="1:7">
      <c r="A1204" s="52">
        <v>2220506</v>
      </c>
      <c r="B1204" s="136" t="s">
        <v>968</v>
      </c>
      <c r="C1204" s="122"/>
      <c r="D1204" s="122"/>
      <c r="E1204" s="122"/>
      <c r="F1204" s="53"/>
      <c r="G1204" s="53"/>
    </row>
    <row r="1205" spans="1:7">
      <c r="A1205" s="52">
        <v>2220507</v>
      </c>
      <c r="B1205" s="136" t="s">
        <v>969</v>
      </c>
      <c r="C1205" s="122"/>
      <c r="D1205" s="122"/>
      <c r="E1205" s="122"/>
      <c r="F1205" s="53"/>
      <c r="G1205" s="53"/>
    </row>
    <row r="1206" spans="1:7">
      <c r="A1206" s="52">
        <v>2220508</v>
      </c>
      <c r="B1206" s="136" t="s">
        <v>970</v>
      </c>
      <c r="C1206" s="122"/>
      <c r="D1206" s="122"/>
      <c r="E1206" s="122"/>
      <c r="F1206" s="53"/>
      <c r="G1206" s="53"/>
    </row>
    <row r="1207" spans="1:7">
      <c r="A1207" s="52">
        <v>2220509</v>
      </c>
      <c r="B1207" s="136" t="s">
        <v>971</v>
      </c>
      <c r="C1207" s="122"/>
      <c r="D1207" s="122"/>
      <c r="E1207" s="122"/>
      <c r="F1207" s="53"/>
      <c r="G1207" s="53"/>
    </row>
    <row r="1208" spans="1:7">
      <c r="A1208" s="52">
        <v>2220510</v>
      </c>
      <c r="B1208" s="136" t="s">
        <v>972</v>
      </c>
      <c r="C1208" s="122"/>
      <c r="D1208" s="122"/>
      <c r="E1208" s="122"/>
      <c r="F1208" s="53"/>
      <c r="G1208" s="53"/>
    </row>
    <row r="1209" spans="1:7">
      <c r="A1209" s="52">
        <v>2220511</v>
      </c>
      <c r="B1209" s="136" t="s">
        <v>973</v>
      </c>
      <c r="C1209" s="122"/>
      <c r="D1209" s="122"/>
      <c r="E1209" s="122"/>
      <c r="F1209" s="53"/>
      <c r="G1209" s="53"/>
    </row>
    <row r="1210" spans="1:7">
      <c r="A1210" s="52">
        <v>2220599</v>
      </c>
      <c r="B1210" s="136" t="s">
        <v>974</v>
      </c>
      <c r="C1210" s="122"/>
      <c r="D1210" s="122"/>
      <c r="E1210" s="122"/>
      <c r="F1210" s="53"/>
      <c r="G1210" s="53"/>
    </row>
    <row r="1211" spans="1:7">
      <c r="A1211" s="52">
        <v>224</v>
      </c>
      <c r="B1211" s="136" t="s">
        <v>975</v>
      </c>
      <c r="C1211" s="120">
        <f>SUM(C1212,C1223,C1229,C1237,C1250,C1254,C1258)</f>
        <v>2390</v>
      </c>
      <c r="D1211" s="120">
        <f>SUM(D1212,D1223,D1229,D1237,D1250,D1254,D1258)</f>
        <v>783</v>
      </c>
      <c r="E1211" s="120">
        <f>SUM(E1212,E1223,E1229,E1237,E1250,E1254,E1258)</f>
        <v>2400</v>
      </c>
      <c r="F1211" s="53"/>
      <c r="G1211" s="53"/>
    </row>
    <row r="1212" spans="1:7">
      <c r="A1212" s="52">
        <v>22401</v>
      </c>
      <c r="B1212" s="136" t="s">
        <v>976</v>
      </c>
      <c r="C1212" s="122">
        <f>SUM(C1213:C1222)</f>
        <v>420</v>
      </c>
      <c r="D1212" s="122">
        <f>SUM(D1213:D1222)</f>
        <v>456</v>
      </c>
      <c r="E1212" s="122">
        <f>SUM(E1213:E1222)</f>
        <v>420</v>
      </c>
      <c r="F1212" s="53"/>
      <c r="G1212" s="53"/>
    </row>
    <row r="1213" spans="1:7">
      <c r="A1213" s="52">
        <v>2240101</v>
      </c>
      <c r="B1213" s="136" t="s">
        <v>44</v>
      </c>
      <c r="C1213" s="122">
        <v>160</v>
      </c>
      <c r="D1213" s="122">
        <v>170</v>
      </c>
      <c r="E1213" s="122">
        <v>160</v>
      </c>
      <c r="F1213" s="53"/>
      <c r="G1213" s="53"/>
    </row>
    <row r="1214" spans="1:7">
      <c r="A1214" s="52">
        <v>2240102</v>
      </c>
      <c r="B1214" s="136" t="s">
        <v>45</v>
      </c>
      <c r="C1214" s="122"/>
      <c r="D1214" s="122">
        <v>6</v>
      </c>
      <c r="E1214" s="122"/>
      <c r="F1214" s="53"/>
      <c r="G1214" s="53"/>
    </row>
    <row r="1215" spans="1:7">
      <c r="A1215" s="52">
        <v>2240103</v>
      </c>
      <c r="B1215" s="136" t="s">
        <v>46</v>
      </c>
      <c r="C1215" s="122"/>
      <c r="D1215" s="122"/>
      <c r="E1215" s="122"/>
      <c r="F1215" s="53"/>
      <c r="G1215" s="53"/>
    </row>
    <row r="1216" spans="1:7">
      <c r="A1216" s="52">
        <v>2240104</v>
      </c>
      <c r="B1216" s="136" t="s">
        <v>977</v>
      </c>
      <c r="C1216" s="122">
        <v>20</v>
      </c>
      <c r="D1216" s="122"/>
      <c r="E1216" s="122">
        <v>20</v>
      </c>
      <c r="F1216" s="53"/>
      <c r="G1216" s="53"/>
    </row>
    <row r="1217" spans="1:7">
      <c r="A1217" s="52">
        <v>2240105</v>
      </c>
      <c r="B1217" s="136" t="s">
        <v>978</v>
      </c>
      <c r="C1217" s="122"/>
      <c r="D1217" s="122"/>
      <c r="E1217" s="122"/>
      <c r="F1217" s="53"/>
      <c r="G1217" s="53"/>
    </row>
    <row r="1218" spans="1:7">
      <c r="A1218" s="52">
        <v>2240106</v>
      </c>
      <c r="B1218" s="136" t="s">
        <v>979</v>
      </c>
      <c r="C1218" s="122">
        <v>160</v>
      </c>
      <c r="D1218" s="122">
        <v>19</v>
      </c>
      <c r="E1218" s="122">
        <v>160</v>
      </c>
      <c r="F1218" s="53"/>
      <c r="G1218" s="53"/>
    </row>
    <row r="1219" spans="1:7">
      <c r="A1219" s="52">
        <v>2240108</v>
      </c>
      <c r="B1219" s="136" t="s">
        <v>980</v>
      </c>
      <c r="C1219" s="122">
        <v>10</v>
      </c>
      <c r="D1219" s="122">
        <v>10</v>
      </c>
      <c r="E1219" s="122">
        <v>10</v>
      </c>
      <c r="F1219" s="53"/>
      <c r="G1219" s="53"/>
    </row>
    <row r="1220" spans="1:7">
      <c r="A1220" s="52">
        <v>2240109</v>
      </c>
      <c r="B1220" s="136" t="s">
        <v>981</v>
      </c>
      <c r="C1220" s="122"/>
      <c r="D1220" s="122">
        <v>128</v>
      </c>
      <c r="E1220" s="122"/>
      <c r="F1220" s="53"/>
      <c r="G1220" s="53"/>
    </row>
    <row r="1221" spans="1:7">
      <c r="A1221" s="52">
        <v>2240150</v>
      </c>
      <c r="B1221" s="136" t="s">
        <v>53</v>
      </c>
      <c r="C1221" s="122"/>
      <c r="D1221" s="122"/>
      <c r="E1221" s="122"/>
      <c r="F1221" s="53"/>
      <c r="G1221" s="53"/>
    </row>
    <row r="1222" spans="1:7">
      <c r="A1222" s="52">
        <v>2240199</v>
      </c>
      <c r="B1222" s="136" t="s">
        <v>982</v>
      </c>
      <c r="C1222" s="122">
        <v>70</v>
      </c>
      <c r="D1222" s="122">
        <v>123</v>
      </c>
      <c r="E1222" s="122">
        <v>70</v>
      </c>
      <c r="F1222" s="53"/>
      <c r="G1222" s="53"/>
    </row>
    <row r="1223" spans="1:7">
      <c r="A1223" s="52">
        <v>22402</v>
      </c>
      <c r="B1223" s="136" t="s">
        <v>983</v>
      </c>
      <c r="C1223" s="122">
        <f>SUM(C1224:C1228)</f>
        <v>240</v>
      </c>
      <c r="D1223" s="122">
        <f>SUM(D1224:D1228)</f>
        <v>286</v>
      </c>
      <c r="E1223" s="122">
        <f>SUM(E1224:E1228)</f>
        <v>240</v>
      </c>
      <c r="F1223" s="53"/>
      <c r="G1223" s="53"/>
    </row>
    <row r="1224" spans="1:7">
      <c r="A1224" s="52">
        <v>2240201</v>
      </c>
      <c r="B1224" s="136" t="s">
        <v>44</v>
      </c>
      <c r="C1224" s="122"/>
      <c r="D1224" s="122">
        <v>3</v>
      </c>
      <c r="E1224" s="122"/>
      <c r="F1224" s="53"/>
      <c r="G1224" s="53"/>
    </row>
    <row r="1225" spans="1:7">
      <c r="A1225" s="52">
        <v>2240202</v>
      </c>
      <c r="B1225" s="136" t="s">
        <v>45</v>
      </c>
      <c r="C1225" s="122"/>
      <c r="D1225" s="122"/>
      <c r="E1225" s="122"/>
      <c r="F1225" s="53"/>
      <c r="G1225" s="53"/>
    </row>
    <row r="1226" spans="1:7">
      <c r="A1226" s="52">
        <v>2240203</v>
      </c>
      <c r="B1226" s="136" t="s">
        <v>46</v>
      </c>
      <c r="C1226" s="122"/>
      <c r="D1226" s="122"/>
      <c r="E1226" s="122"/>
      <c r="F1226" s="53"/>
      <c r="G1226" s="53"/>
    </row>
    <row r="1227" spans="1:7">
      <c r="A1227" s="52">
        <v>2240204</v>
      </c>
      <c r="B1227" s="136" t="s">
        <v>984</v>
      </c>
      <c r="C1227" s="122"/>
      <c r="D1227" s="122">
        <v>283</v>
      </c>
      <c r="E1227" s="122"/>
      <c r="F1227" s="53"/>
      <c r="G1227" s="53"/>
    </row>
    <row r="1228" spans="1:7">
      <c r="A1228" s="52">
        <v>2240299</v>
      </c>
      <c r="B1228" s="136" t="s">
        <v>985</v>
      </c>
      <c r="C1228" s="122">
        <v>240</v>
      </c>
      <c r="D1228" s="122"/>
      <c r="E1228" s="122">
        <v>240</v>
      </c>
      <c r="F1228" s="53"/>
      <c r="G1228" s="53"/>
    </row>
    <row r="1229" spans="1:7">
      <c r="A1229" s="52">
        <v>22404</v>
      </c>
      <c r="B1229" s="136" t="s">
        <v>986</v>
      </c>
      <c r="C1229" s="122">
        <f>SUM(C1230:C1236)</f>
        <v>110</v>
      </c>
      <c r="D1229" s="122">
        <f>SUM(D1230:D1236)</f>
        <v>0</v>
      </c>
      <c r="E1229" s="122">
        <f>SUM(E1230:E1236)</f>
        <v>1510</v>
      </c>
      <c r="F1229" s="53"/>
      <c r="G1229" s="53"/>
    </row>
    <row r="1230" spans="1:7">
      <c r="A1230" s="52">
        <v>2240401</v>
      </c>
      <c r="B1230" s="136" t="s">
        <v>44</v>
      </c>
      <c r="C1230" s="122"/>
      <c r="D1230" s="122"/>
      <c r="E1230" s="122"/>
      <c r="F1230" s="53"/>
      <c r="G1230" s="53"/>
    </row>
    <row r="1231" spans="1:7">
      <c r="A1231" s="52">
        <v>2240402</v>
      </c>
      <c r="B1231" s="136" t="s">
        <v>45</v>
      </c>
      <c r="C1231" s="122"/>
      <c r="D1231" s="122"/>
      <c r="E1231" s="122"/>
      <c r="F1231" s="53"/>
      <c r="G1231" s="53"/>
    </row>
    <row r="1232" spans="1:7">
      <c r="A1232" s="52">
        <v>2240403</v>
      </c>
      <c r="B1232" s="136" t="s">
        <v>46</v>
      </c>
      <c r="C1232" s="122"/>
      <c r="D1232" s="122"/>
      <c r="E1232" s="122"/>
      <c r="F1232" s="53"/>
      <c r="G1232" s="53"/>
    </row>
    <row r="1233" spans="1:7">
      <c r="A1233" s="52">
        <v>2240404</v>
      </c>
      <c r="B1233" s="136" t="s">
        <v>987</v>
      </c>
      <c r="C1233" s="122">
        <f>1500-1390</f>
        <v>110</v>
      </c>
      <c r="D1233" s="122"/>
      <c r="E1233" s="122">
        <f>1500-1390+1400</f>
        <v>1510</v>
      </c>
      <c r="F1233" s="53"/>
      <c r="G1233" s="53"/>
    </row>
    <row r="1234" spans="1:7">
      <c r="A1234" s="52">
        <v>2240405</v>
      </c>
      <c r="B1234" s="136" t="s">
        <v>988</v>
      </c>
      <c r="C1234" s="122"/>
      <c r="D1234" s="122"/>
      <c r="E1234" s="122"/>
      <c r="F1234" s="53"/>
      <c r="G1234" s="53"/>
    </row>
    <row r="1235" spans="1:7">
      <c r="A1235" s="52">
        <v>2240450</v>
      </c>
      <c r="B1235" s="136" t="s">
        <v>53</v>
      </c>
      <c r="C1235" s="122"/>
      <c r="D1235" s="122"/>
      <c r="E1235" s="122"/>
      <c r="F1235" s="53"/>
      <c r="G1235" s="53"/>
    </row>
    <row r="1236" spans="1:7">
      <c r="A1236" s="52">
        <v>2240499</v>
      </c>
      <c r="B1236" s="136" t="s">
        <v>989</v>
      </c>
      <c r="C1236" s="122"/>
      <c r="D1236" s="122"/>
      <c r="E1236" s="122"/>
      <c r="F1236" s="53"/>
      <c r="G1236" s="53"/>
    </row>
    <row r="1237" spans="1:7">
      <c r="A1237" s="52">
        <v>22405</v>
      </c>
      <c r="B1237" s="136" t="s">
        <v>990</v>
      </c>
      <c r="C1237" s="122">
        <f>SUM(C1238:C1249)</f>
        <v>0</v>
      </c>
      <c r="D1237" s="122">
        <f>SUM(D1238:D1249)</f>
        <v>0</v>
      </c>
      <c r="E1237" s="122">
        <f>SUM(E1238:E1249)</f>
        <v>0</v>
      </c>
      <c r="F1237" s="53"/>
      <c r="G1237" s="53"/>
    </row>
    <row r="1238" spans="1:7">
      <c r="A1238" s="52">
        <v>2240501</v>
      </c>
      <c r="B1238" s="136" t="s">
        <v>44</v>
      </c>
      <c r="C1238" s="122"/>
      <c r="D1238" s="122"/>
      <c r="E1238" s="122"/>
      <c r="F1238" s="53"/>
      <c r="G1238" s="53"/>
    </row>
    <row r="1239" spans="1:7">
      <c r="A1239" s="52">
        <v>2240502</v>
      </c>
      <c r="B1239" s="136" t="s">
        <v>45</v>
      </c>
      <c r="C1239" s="122"/>
      <c r="D1239" s="122"/>
      <c r="E1239" s="122"/>
      <c r="F1239" s="53"/>
      <c r="G1239" s="53"/>
    </row>
    <row r="1240" spans="1:7">
      <c r="A1240" s="52">
        <v>2240503</v>
      </c>
      <c r="B1240" s="136" t="s">
        <v>46</v>
      </c>
      <c r="C1240" s="122"/>
      <c r="D1240" s="122"/>
      <c r="E1240" s="122"/>
      <c r="F1240" s="53"/>
      <c r="G1240" s="53"/>
    </row>
    <row r="1241" spans="1:7">
      <c r="A1241" s="52">
        <v>2240504</v>
      </c>
      <c r="B1241" s="136" t="s">
        <v>991</v>
      </c>
      <c r="C1241" s="122"/>
      <c r="D1241" s="122"/>
      <c r="E1241" s="122"/>
      <c r="F1241" s="53"/>
      <c r="G1241" s="53"/>
    </row>
    <row r="1242" spans="1:7">
      <c r="A1242" s="52">
        <v>2240505</v>
      </c>
      <c r="B1242" s="136" t="s">
        <v>992</v>
      </c>
      <c r="C1242" s="122"/>
      <c r="D1242" s="122"/>
      <c r="E1242" s="122"/>
      <c r="F1242" s="53"/>
      <c r="G1242" s="53"/>
    </row>
    <row r="1243" spans="1:7">
      <c r="A1243" s="52">
        <v>2240506</v>
      </c>
      <c r="B1243" s="136" t="s">
        <v>993</v>
      </c>
      <c r="C1243" s="122"/>
      <c r="D1243" s="122"/>
      <c r="E1243" s="122"/>
      <c r="F1243" s="53"/>
      <c r="G1243" s="53"/>
    </row>
    <row r="1244" spans="1:7">
      <c r="A1244" s="52">
        <v>2240507</v>
      </c>
      <c r="B1244" s="136" t="s">
        <v>994</v>
      </c>
      <c r="C1244" s="122"/>
      <c r="D1244" s="122"/>
      <c r="E1244" s="122"/>
      <c r="F1244" s="53"/>
      <c r="G1244" s="53"/>
    </row>
    <row r="1245" spans="1:7">
      <c r="A1245" s="52">
        <v>2240508</v>
      </c>
      <c r="B1245" s="136" t="s">
        <v>995</v>
      </c>
      <c r="C1245" s="122"/>
      <c r="D1245" s="122"/>
      <c r="E1245" s="122"/>
      <c r="F1245" s="53"/>
      <c r="G1245" s="53"/>
    </row>
    <row r="1246" spans="1:7">
      <c r="A1246" s="52">
        <v>2240509</v>
      </c>
      <c r="B1246" s="136" t="s">
        <v>996</v>
      </c>
      <c r="C1246" s="122"/>
      <c r="D1246" s="122"/>
      <c r="E1246" s="122"/>
      <c r="F1246" s="53"/>
      <c r="G1246" s="53"/>
    </row>
    <row r="1247" spans="1:7">
      <c r="A1247" s="52">
        <v>2240510</v>
      </c>
      <c r="B1247" s="136" t="s">
        <v>997</v>
      </c>
      <c r="C1247" s="122"/>
      <c r="D1247" s="122"/>
      <c r="E1247" s="122"/>
      <c r="F1247" s="53"/>
      <c r="G1247" s="53"/>
    </row>
    <row r="1248" spans="1:7">
      <c r="A1248" s="52">
        <v>2240550</v>
      </c>
      <c r="B1248" s="136" t="s">
        <v>998</v>
      </c>
      <c r="C1248" s="122"/>
      <c r="D1248" s="122"/>
      <c r="E1248" s="122"/>
      <c r="F1248" s="53"/>
      <c r="G1248" s="53"/>
    </row>
    <row r="1249" spans="1:7">
      <c r="A1249" s="52">
        <v>2240599</v>
      </c>
      <c r="B1249" s="136" t="s">
        <v>999</v>
      </c>
      <c r="C1249" s="122"/>
      <c r="D1249" s="122"/>
      <c r="E1249" s="122"/>
      <c r="F1249" s="53"/>
      <c r="G1249" s="53"/>
    </row>
    <row r="1250" spans="1:7">
      <c r="A1250" s="52">
        <v>22406</v>
      </c>
      <c r="B1250" s="136" t="s">
        <v>1000</v>
      </c>
      <c r="C1250" s="122">
        <f>SUM(C1251:C1253)</f>
        <v>1000</v>
      </c>
      <c r="D1250" s="122">
        <f>SUM(D1251:D1253)</f>
        <v>0</v>
      </c>
      <c r="E1250" s="122">
        <f>SUM(E1251:E1253)</f>
        <v>0</v>
      </c>
      <c r="F1250" s="53"/>
      <c r="G1250" s="53"/>
    </row>
    <row r="1251" spans="1:7">
      <c r="A1251" s="52">
        <v>2240601</v>
      </c>
      <c r="B1251" s="136" t="s">
        <v>1001</v>
      </c>
      <c r="C1251" s="122"/>
      <c r="D1251" s="122"/>
      <c r="E1251" s="122"/>
      <c r="F1251" s="53"/>
      <c r="G1251" s="53"/>
    </row>
    <row r="1252" spans="1:7">
      <c r="A1252" s="52">
        <v>2240602</v>
      </c>
      <c r="B1252" s="136" t="s">
        <v>1002</v>
      </c>
      <c r="C1252" s="122">
        <v>1000</v>
      </c>
      <c r="D1252" s="122"/>
      <c r="E1252" s="122"/>
      <c r="F1252" s="53"/>
      <c r="G1252" s="53"/>
    </row>
    <row r="1253" spans="1:7">
      <c r="A1253" s="52">
        <v>2240699</v>
      </c>
      <c r="B1253" s="136" t="s">
        <v>1003</v>
      </c>
      <c r="C1253" s="122"/>
      <c r="D1253" s="122"/>
      <c r="E1253" s="122"/>
      <c r="F1253" s="53"/>
      <c r="G1253" s="53"/>
    </row>
    <row r="1254" spans="1:7">
      <c r="A1254" s="52">
        <v>22407</v>
      </c>
      <c r="B1254" s="136" t="s">
        <v>1004</v>
      </c>
      <c r="C1254" s="122">
        <f>SUM(C1255:C1257)</f>
        <v>540</v>
      </c>
      <c r="D1254" s="122">
        <f>SUM(D1255:D1257)</f>
        <v>40</v>
      </c>
      <c r="E1254" s="122">
        <f>SUM(E1255:E1257)</f>
        <v>150</v>
      </c>
      <c r="F1254" s="53"/>
      <c r="G1254" s="53"/>
    </row>
    <row r="1255" spans="1:7">
      <c r="A1255" s="52">
        <v>2240703</v>
      </c>
      <c r="B1255" s="136" t="s">
        <v>1005</v>
      </c>
      <c r="C1255" s="122">
        <v>390</v>
      </c>
      <c r="D1255" s="122">
        <v>10</v>
      </c>
      <c r="E1255" s="122"/>
      <c r="F1255" s="53"/>
      <c r="G1255" s="53"/>
    </row>
    <row r="1256" spans="1:7">
      <c r="A1256" s="52">
        <v>2240704</v>
      </c>
      <c r="B1256" s="136" t="s">
        <v>1006</v>
      </c>
      <c r="C1256" s="122">
        <v>150</v>
      </c>
      <c r="D1256" s="122"/>
      <c r="E1256" s="122">
        <v>150</v>
      </c>
      <c r="F1256" s="53"/>
      <c r="G1256" s="53"/>
    </row>
    <row r="1257" spans="1:7">
      <c r="A1257" s="52">
        <v>2240799</v>
      </c>
      <c r="B1257" s="136" t="s">
        <v>1007</v>
      </c>
      <c r="C1257" s="53"/>
      <c r="D1257" s="53">
        <v>30</v>
      </c>
      <c r="E1257" s="53"/>
      <c r="F1257" s="53"/>
      <c r="G1257" s="53"/>
    </row>
    <row r="1258" spans="1:7">
      <c r="A1258" s="52">
        <v>22499</v>
      </c>
      <c r="B1258" s="136" t="s">
        <v>1008</v>
      </c>
      <c r="C1258" s="53">
        <f>SUM(C1259)</f>
        <v>80</v>
      </c>
      <c r="D1258" s="53">
        <f>SUM(D1259)</f>
        <v>1</v>
      </c>
      <c r="E1258" s="53">
        <f>SUM(E1259)</f>
        <v>80</v>
      </c>
      <c r="F1258" s="53"/>
      <c r="G1258" s="53"/>
    </row>
    <row r="1259" ht="17.25" spans="1:7">
      <c r="A1259" s="130">
        <v>2249999</v>
      </c>
      <c r="B1259" s="137" t="s">
        <v>1009</v>
      </c>
      <c r="C1259" s="122">
        <v>80</v>
      </c>
      <c r="D1259" s="122">
        <v>1</v>
      </c>
      <c r="E1259" s="122">
        <v>80</v>
      </c>
      <c r="F1259" s="53"/>
      <c r="G1259" s="53"/>
    </row>
    <row r="1260" spans="1:7">
      <c r="A1260" s="52">
        <v>227</v>
      </c>
      <c r="B1260" s="136" t="s">
        <v>1010</v>
      </c>
      <c r="C1260" s="120">
        <v>600</v>
      </c>
      <c r="D1260" s="122"/>
      <c r="E1260" s="120">
        <v>1260</v>
      </c>
      <c r="F1260" s="53"/>
      <c r="G1260" s="53"/>
    </row>
    <row r="1261" spans="1:7">
      <c r="A1261" s="52">
        <v>229</v>
      </c>
      <c r="B1261" s="119" t="s">
        <v>1011</v>
      </c>
      <c r="C1261" s="120">
        <f>SUM(C1262,C1264)</f>
        <v>0</v>
      </c>
      <c r="D1261" s="120">
        <f>SUM(D1262,D1264)</f>
        <v>30</v>
      </c>
      <c r="E1261" s="120">
        <f>SUM(E1262,E1264)</f>
        <v>0</v>
      </c>
      <c r="F1261" s="53"/>
      <c r="G1261" s="53"/>
    </row>
    <row r="1262" spans="1:7">
      <c r="A1262" s="52">
        <v>22902</v>
      </c>
      <c r="B1262" s="119" t="s">
        <v>1012</v>
      </c>
      <c r="C1262" s="53">
        <f>SUM(C1263)</f>
        <v>0</v>
      </c>
      <c r="D1262" s="53">
        <f>SUM(D1263)</f>
        <v>0</v>
      </c>
      <c r="E1262" s="53">
        <f>SUM(E1263)</f>
        <v>0</v>
      </c>
      <c r="F1262" s="53"/>
      <c r="G1262" s="53"/>
    </row>
    <row r="1263" ht="17.25" spans="1:7">
      <c r="A1263" s="130">
        <v>2290201</v>
      </c>
      <c r="B1263" s="141" t="s">
        <v>1013</v>
      </c>
      <c r="C1263" s="53"/>
      <c r="D1263" s="53"/>
      <c r="E1263" s="53"/>
      <c r="F1263" s="53"/>
      <c r="G1263" s="53"/>
    </row>
    <row r="1264" spans="1:7">
      <c r="A1264" s="52">
        <v>22999</v>
      </c>
      <c r="B1264" s="119" t="s">
        <v>876</v>
      </c>
      <c r="C1264" s="53">
        <f>SUM(C1265)</f>
        <v>0</v>
      </c>
      <c r="D1264" s="53">
        <f>SUM(D1265)</f>
        <v>30</v>
      </c>
      <c r="E1264" s="53">
        <f>SUM(E1265)</f>
        <v>0</v>
      </c>
      <c r="F1264" s="53"/>
      <c r="G1264" s="53"/>
    </row>
    <row r="1265" ht="17.25" spans="1:7">
      <c r="A1265" s="130">
        <v>2299999</v>
      </c>
      <c r="B1265" s="141" t="s">
        <v>1014</v>
      </c>
      <c r="C1265" s="122"/>
      <c r="D1265" s="122">
        <v>30</v>
      </c>
      <c r="E1265" s="122"/>
      <c r="F1265" s="53"/>
      <c r="G1265" s="53"/>
    </row>
    <row r="1266" spans="1:7">
      <c r="A1266" s="52">
        <v>232</v>
      </c>
      <c r="B1266" s="136" t="s">
        <v>1015</v>
      </c>
      <c r="C1266" s="120">
        <f>SUM(C1267:C1267)</f>
        <v>100</v>
      </c>
      <c r="D1266" s="122">
        <f>SUM(D1267:D1267)</f>
        <v>310</v>
      </c>
      <c r="E1266" s="120">
        <f>SUM(E1267:E1267)</f>
        <v>263</v>
      </c>
      <c r="F1266" s="53"/>
      <c r="G1266" s="53"/>
    </row>
    <row r="1267" spans="1:7">
      <c r="A1267" s="52">
        <v>23203</v>
      </c>
      <c r="B1267" s="136" t="s">
        <v>1016</v>
      </c>
      <c r="C1267" s="122">
        <f>SUM(C1268:C1271)</f>
        <v>100</v>
      </c>
      <c r="D1267" s="122">
        <f>SUM(D1268:D1271)</f>
        <v>310</v>
      </c>
      <c r="E1267" s="122">
        <f>SUM(E1268:E1271)</f>
        <v>263</v>
      </c>
      <c r="F1267" s="53"/>
      <c r="G1267" s="53"/>
    </row>
    <row r="1268" spans="1:7">
      <c r="A1268" s="52">
        <v>2320301</v>
      </c>
      <c r="B1268" s="136" t="s">
        <v>1017</v>
      </c>
      <c r="C1268" s="122">
        <v>100</v>
      </c>
      <c r="D1268" s="122">
        <v>310</v>
      </c>
      <c r="E1268" s="122">
        <f>100+163</f>
        <v>263</v>
      </c>
      <c r="F1268" s="53"/>
      <c r="G1268" s="53"/>
    </row>
    <row r="1269" spans="1:7">
      <c r="A1269" s="52">
        <v>2320302</v>
      </c>
      <c r="B1269" s="136" t="s">
        <v>1018</v>
      </c>
      <c r="C1269" s="53"/>
      <c r="D1269" s="53"/>
      <c r="E1269" s="53"/>
      <c r="F1269" s="53"/>
      <c r="G1269" s="53"/>
    </row>
    <row r="1270" spans="1:7">
      <c r="A1270" s="52">
        <v>2320303</v>
      </c>
      <c r="B1270" s="136" t="s">
        <v>1019</v>
      </c>
      <c r="C1270" s="53"/>
      <c r="D1270" s="53"/>
      <c r="E1270" s="53"/>
      <c r="F1270" s="53"/>
      <c r="G1270" s="53"/>
    </row>
    <row r="1271" spans="1:7">
      <c r="A1271" s="52">
        <v>2320399</v>
      </c>
      <c r="B1271" s="136" t="s">
        <v>1020</v>
      </c>
      <c r="C1271" s="53"/>
      <c r="D1271" s="53"/>
      <c r="E1271" s="53"/>
      <c r="F1271" s="53"/>
      <c r="G1271" s="53"/>
    </row>
    <row r="1272" spans="1:7">
      <c r="A1272" s="52">
        <v>233</v>
      </c>
      <c r="B1272" s="119" t="s">
        <v>1021</v>
      </c>
      <c r="C1272" s="120">
        <f>SUM(C1273:C1273)</f>
        <v>0</v>
      </c>
      <c r="D1272" s="122">
        <f>SUM(D1273:D1273)</f>
        <v>1</v>
      </c>
      <c r="E1272" s="120">
        <f>SUM(E1273:E1273)</f>
        <v>0</v>
      </c>
      <c r="F1272" s="53"/>
      <c r="G1272" s="53"/>
    </row>
    <row r="1273" spans="1:7">
      <c r="A1273" s="52">
        <v>23303</v>
      </c>
      <c r="B1273" s="119" t="s">
        <v>1022</v>
      </c>
      <c r="C1273" s="135"/>
      <c r="D1273" s="135">
        <v>1</v>
      </c>
      <c r="E1273" s="135"/>
      <c r="F1273" s="133"/>
      <c r="G1273" s="133"/>
    </row>
    <row r="1274" spans="1:7">
      <c r="A1274" s="52"/>
      <c r="B1274" s="119"/>
      <c r="C1274" s="53"/>
      <c r="D1274" s="53"/>
      <c r="E1274" s="53"/>
      <c r="F1274" s="53"/>
      <c r="G1274" s="53"/>
    </row>
    <row r="1275" spans="1:7">
      <c r="A1275" s="52"/>
      <c r="B1275" s="119"/>
      <c r="C1275" s="53"/>
      <c r="D1275" s="53"/>
      <c r="E1275" s="53"/>
      <c r="F1275" s="53"/>
      <c r="G1275" s="53"/>
    </row>
    <row r="1276" spans="1:7">
      <c r="A1276" s="52"/>
      <c r="B1276" s="142" t="s">
        <v>1023</v>
      </c>
      <c r="C1276" s="120">
        <f>SUM(C6,C235,C239,C258,C348,C400,C456,C513,C640,C713,C790,C813,C920,C978,C1042,C1062,C1092,C1102,C1147,C1167,C1211,C1260,C1261,C1266,C1272)</f>
        <v>130000</v>
      </c>
      <c r="D1276" s="120">
        <f>SUM(D6,D235,D239,D258,D348,D400,D456,D513,D640,D713,D790,D813,D920,D978,D1042,D1062,D1092,D1102,D1147,D1167,D1211,D1260,D1261,D1266,D1272)</f>
        <v>121271</v>
      </c>
      <c r="E1276" s="120">
        <f>SUM(E6,E235,E239,E258,E348,E400,E456,E513,E640,E713,E790,E813,E920,E978,E1042,E1062,E1092,E1102,E1147,E1167,E1211,E1260,E1261,E1266,E1272)</f>
        <v>126000</v>
      </c>
      <c r="F1276" s="53"/>
      <c r="G1276" s="53"/>
    </row>
  </sheetData>
  <mergeCells count="5">
    <mergeCell ref="A2:G2"/>
    <mergeCell ref="A4:B4"/>
    <mergeCell ref="E4:G4"/>
    <mergeCell ref="C4:C5"/>
    <mergeCell ref="D4:D5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"/>
  <sheetViews>
    <sheetView showGridLines="0" showZeros="0" topLeftCell="B1" workbookViewId="0">
      <pane ySplit="6" topLeftCell="A97" activePane="bottomLeft" state="frozen"/>
      <selection/>
      <selection pane="bottomLeft" activeCell="A2" sqref="A2:L2"/>
    </sheetView>
  </sheetViews>
  <sheetFormatPr defaultColWidth="9" defaultRowHeight="13.5"/>
  <cols>
    <col min="1" max="1" width="49.25" style="66" customWidth="1"/>
    <col min="2" max="6" width="10.5" style="66" customWidth="1"/>
    <col min="7" max="7" width="49.25" style="66" customWidth="1"/>
    <col min="8" max="12" width="10.125" style="66" customWidth="1"/>
    <col min="13" max="16384" width="9" style="66"/>
  </cols>
  <sheetData>
    <row r="1" ht="18" customHeight="1" spans="1:4">
      <c r="A1" s="67" t="s">
        <v>1024</v>
      </c>
      <c r="B1" s="67"/>
      <c r="C1" s="67"/>
      <c r="D1" s="67"/>
    </row>
    <row r="2" s="64" customFormat="1" ht="22.5" spans="1:12">
      <c r="A2" s="68" t="s">
        <v>1025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ht="20.25" customHeight="1" spans="12:12">
      <c r="L3" s="100" t="s">
        <v>2</v>
      </c>
    </row>
    <row r="4" ht="31.5" customHeight="1" spans="1:12">
      <c r="A4" s="69" t="s">
        <v>1026</v>
      </c>
      <c r="B4" s="70"/>
      <c r="C4" s="70"/>
      <c r="D4" s="70"/>
      <c r="E4" s="70"/>
      <c r="F4" s="71"/>
      <c r="G4" s="69" t="s">
        <v>1027</v>
      </c>
      <c r="H4" s="70"/>
      <c r="I4" s="70"/>
      <c r="J4" s="70"/>
      <c r="K4" s="70"/>
      <c r="L4" s="71"/>
    </row>
    <row r="5" ht="21.95" customHeight="1" spans="1:12">
      <c r="A5" s="72" t="s">
        <v>3</v>
      </c>
      <c r="B5" s="73" t="s">
        <v>4</v>
      </c>
      <c r="C5" s="73" t="s">
        <v>5</v>
      </c>
      <c r="D5" s="51" t="s">
        <v>6</v>
      </c>
      <c r="E5" s="51"/>
      <c r="F5" s="51"/>
      <c r="G5" s="74" t="s">
        <v>3</v>
      </c>
      <c r="H5" s="73" t="s">
        <v>4</v>
      </c>
      <c r="I5" s="73" t="s">
        <v>5</v>
      </c>
      <c r="J5" s="51" t="s">
        <v>6</v>
      </c>
      <c r="K5" s="51"/>
      <c r="L5" s="51"/>
    </row>
    <row r="6" ht="46" customHeight="1" spans="1:12">
      <c r="A6" s="75"/>
      <c r="B6" s="76"/>
      <c r="C6" s="76"/>
      <c r="D6" s="51" t="s">
        <v>9</v>
      </c>
      <c r="E6" s="77" t="s">
        <v>10</v>
      </c>
      <c r="F6" s="77" t="s">
        <v>11</v>
      </c>
      <c r="G6" s="74"/>
      <c r="H6" s="76"/>
      <c r="I6" s="76"/>
      <c r="J6" s="51" t="s">
        <v>9</v>
      </c>
      <c r="K6" s="77" t="s">
        <v>10</v>
      </c>
      <c r="L6" s="77" t="s">
        <v>11</v>
      </c>
    </row>
    <row r="7" ht="20.1" customHeight="1" spans="1:12">
      <c r="A7" s="78" t="s">
        <v>1028</v>
      </c>
      <c r="B7" s="79">
        <v>41000</v>
      </c>
      <c r="C7" s="79">
        <v>93696</v>
      </c>
      <c r="D7" s="79">
        <v>66600</v>
      </c>
      <c r="E7" s="78"/>
      <c r="F7" s="80"/>
      <c r="G7" s="78" t="s">
        <v>1029</v>
      </c>
      <c r="H7" s="74">
        <v>130000</v>
      </c>
      <c r="I7" s="74">
        <v>121271</v>
      </c>
      <c r="J7" s="74">
        <v>126000</v>
      </c>
      <c r="K7" s="78"/>
      <c r="L7" s="80"/>
    </row>
    <row r="8" ht="20.1" customHeight="1" spans="1:12">
      <c r="A8" s="81" t="s">
        <v>1030</v>
      </c>
      <c r="B8" s="82">
        <f>SUM(B9)</f>
        <v>100000</v>
      </c>
      <c r="C8" s="82">
        <f t="shared" ref="C8:J8" si="0">SUM(C9)</f>
        <v>94922</v>
      </c>
      <c r="D8" s="82">
        <f t="shared" si="0"/>
        <v>90000</v>
      </c>
      <c r="E8" s="81"/>
      <c r="F8" s="80"/>
      <c r="G8" s="81" t="s">
        <v>1031</v>
      </c>
      <c r="H8" s="83">
        <f t="shared" si="0"/>
        <v>15000</v>
      </c>
      <c r="I8" s="83">
        <f t="shared" si="0"/>
        <v>50954</v>
      </c>
      <c r="J8" s="83">
        <f t="shared" si="0"/>
        <v>24000</v>
      </c>
      <c r="K8" s="81"/>
      <c r="L8" s="80"/>
    </row>
    <row r="9" ht="20.1" customHeight="1" spans="1:12">
      <c r="A9" s="84" t="s">
        <v>1032</v>
      </c>
      <c r="B9" s="85">
        <f>SUM(B10,B17,B53)</f>
        <v>100000</v>
      </c>
      <c r="C9" s="85">
        <f>SUM(C10,C17,C53)</f>
        <v>94922</v>
      </c>
      <c r="D9" s="85">
        <f>SUM(D10,D17,D53)</f>
        <v>90000</v>
      </c>
      <c r="E9" s="84"/>
      <c r="F9" s="80"/>
      <c r="G9" s="84" t="s">
        <v>1033</v>
      </c>
      <c r="H9" s="86">
        <f t="shared" ref="H9:J9" si="1">SUM(H10:H11)</f>
        <v>15000</v>
      </c>
      <c r="I9" s="86">
        <f t="shared" si="1"/>
        <v>50954</v>
      </c>
      <c r="J9" s="86">
        <f t="shared" si="1"/>
        <v>24000</v>
      </c>
      <c r="K9" s="84"/>
      <c r="L9" s="80"/>
    </row>
    <row r="10" ht="20.1" customHeight="1" spans="1:12">
      <c r="A10" s="84" t="s">
        <v>1034</v>
      </c>
      <c r="B10" s="87">
        <f>SUM(B11:B16)</f>
        <v>5349</v>
      </c>
      <c r="C10" s="87">
        <f>SUM(C11:C16)</f>
        <v>5349</v>
      </c>
      <c r="D10" s="87">
        <f>SUM(D11:D16)</f>
        <v>5349</v>
      </c>
      <c r="E10" s="84"/>
      <c r="F10" s="80"/>
      <c r="G10" s="84" t="s">
        <v>1035</v>
      </c>
      <c r="H10" s="86">
        <v>15000</v>
      </c>
      <c r="I10" s="86">
        <v>51300</v>
      </c>
      <c r="J10" s="86">
        <v>24000</v>
      </c>
      <c r="K10" s="84"/>
      <c r="L10" s="80"/>
    </row>
    <row r="11" ht="20.1" customHeight="1" spans="1:12">
      <c r="A11" s="88" t="s">
        <v>1036</v>
      </c>
      <c r="B11" s="87">
        <v>185</v>
      </c>
      <c r="C11" s="87">
        <v>185</v>
      </c>
      <c r="D11" s="87">
        <v>185</v>
      </c>
      <c r="E11" s="88"/>
      <c r="F11" s="80"/>
      <c r="G11" s="84" t="s">
        <v>1037</v>
      </c>
      <c r="H11" s="86"/>
      <c r="I11" s="86">
        <v>-346</v>
      </c>
      <c r="J11" s="86"/>
      <c r="K11" s="84"/>
      <c r="L11" s="80"/>
    </row>
    <row r="12" ht="20.1" customHeight="1" spans="1:12">
      <c r="A12" s="88" t="s">
        <v>1038</v>
      </c>
      <c r="B12" s="87"/>
      <c r="C12" s="87"/>
      <c r="D12" s="87"/>
      <c r="E12" s="88"/>
      <c r="F12" s="80"/>
      <c r="G12" s="84"/>
      <c r="H12" s="86"/>
      <c r="I12" s="86"/>
      <c r="J12" s="86"/>
      <c r="K12" s="84"/>
      <c r="L12" s="80"/>
    </row>
    <row r="13" ht="20.1" customHeight="1" spans="1:12">
      <c r="A13" s="88" t="s">
        <v>1039</v>
      </c>
      <c r="B13" s="87">
        <v>306</v>
      </c>
      <c r="C13" s="87">
        <v>306</v>
      </c>
      <c r="D13" s="87">
        <v>306</v>
      </c>
      <c r="E13" s="88"/>
      <c r="F13" s="80"/>
      <c r="G13" s="84" t="s">
        <v>38</v>
      </c>
      <c r="H13" s="86"/>
      <c r="I13" s="86"/>
      <c r="J13" s="86"/>
      <c r="K13" s="84"/>
      <c r="L13" s="80"/>
    </row>
    <row r="14" ht="20.1" customHeight="1" spans="1:12">
      <c r="A14" s="88" t="s">
        <v>1040</v>
      </c>
      <c r="B14" s="87"/>
      <c r="C14" s="87"/>
      <c r="D14" s="87"/>
      <c r="E14" s="88"/>
      <c r="F14" s="80"/>
      <c r="G14" s="84" t="s">
        <v>38</v>
      </c>
      <c r="H14" s="86"/>
      <c r="I14" s="86"/>
      <c r="J14" s="86"/>
      <c r="K14" s="84"/>
      <c r="L14" s="80"/>
    </row>
    <row r="15" ht="20.1" customHeight="1" spans="1:12">
      <c r="A15" s="88" t="s">
        <v>1041</v>
      </c>
      <c r="B15" s="87">
        <v>4858</v>
      </c>
      <c r="C15" s="87">
        <v>4858</v>
      </c>
      <c r="D15" s="87">
        <v>4858</v>
      </c>
      <c r="E15" s="88"/>
      <c r="F15" s="80"/>
      <c r="G15" s="84" t="s">
        <v>38</v>
      </c>
      <c r="H15" s="86"/>
      <c r="I15" s="86"/>
      <c r="J15" s="86"/>
      <c r="K15" s="84"/>
      <c r="L15" s="80"/>
    </row>
    <row r="16" ht="20.1" customHeight="1" spans="1:12">
      <c r="A16" s="88" t="s">
        <v>1042</v>
      </c>
      <c r="B16" s="87"/>
      <c r="C16" s="87"/>
      <c r="D16" s="87"/>
      <c r="E16" s="88"/>
      <c r="F16" s="80"/>
      <c r="G16" s="84" t="s">
        <v>38</v>
      </c>
      <c r="H16" s="86"/>
      <c r="I16" s="86"/>
      <c r="J16" s="86"/>
      <c r="K16" s="84"/>
      <c r="L16" s="80"/>
    </row>
    <row r="17" ht="20.1" customHeight="1" spans="1:12">
      <c r="A17" s="88" t="s">
        <v>1043</v>
      </c>
      <c r="B17" s="87">
        <f>SUM(B18:B52)</f>
        <v>66000</v>
      </c>
      <c r="C17" s="87">
        <f>SUM(C18:C52)</f>
        <v>74402</v>
      </c>
      <c r="D17" s="87">
        <f>SUM(D18:D52)</f>
        <v>66000</v>
      </c>
      <c r="E17" s="88"/>
      <c r="F17" s="80"/>
      <c r="G17" s="84" t="s">
        <v>38</v>
      </c>
      <c r="H17" s="86"/>
      <c r="I17" s="86"/>
      <c r="J17" s="86"/>
      <c r="K17" s="84" t="s">
        <v>38</v>
      </c>
      <c r="L17" s="80"/>
    </row>
    <row r="18" ht="20.1" customHeight="1" spans="1:12">
      <c r="A18" s="88" t="s">
        <v>1044</v>
      </c>
      <c r="B18" s="87"/>
      <c r="C18" s="87"/>
      <c r="D18" s="87"/>
      <c r="E18" s="88"/>
      <c r="F18" s="80"/>
      <c r="G18" s="84" t="s">
        <v>38</v>
      </c>
      <c r="H18" s="86"/>
      <c r="I18" s="86"/>
      <c r="J18" s="86"/>
      <c r="K18" s="84"/>
      <c r="L18" s="80"/>
    </row>
    <row r="19" ht="20.1" customHeight="1" spans="1:12">
      <c r="A19" s="89" t="s">
        <v>1045</v>
      </c>
      <c r="B19" s="90">
        <v>4500</v>
      </c>
      <c r="C19" s="90">
        <v>3111</v>
      </c>
      <c r="D19" s="90">
        <v>2600</v>
      </c>
      <c r="E19" s="89"/>
      <c r="F19" s="80"/>
      <c r="G19" s="84" t="s">
        <v>38</v>
      </c>
      <c r="H19" s="86"/>
      <c r="I19" s="86"/>
      <c r="J19" s="86"/>
      <c r="K19" s="84"/>
      <c r="L19" s="80"/>
    </row>
    <row r="20" ht="20.1" customHeight="1" spans="1:12">
      <c r="A20" s="91" t="s">
        <v>1046</v>
      </c>
      <c r="B20" s="92">
        <v>25764</v>
      </c>
      <c r="C20" s="92">
        <v>25549</v>
      </c>
      <c r="D20" s="92">
        <v>25354</v>
      </c>
      <c r="E20" s="91"/>
      <c r="F20" s="80"/>
      <c r="G20" s="84" t="s">
        <v>38</v>
      </c>
      <c r="H20" s="86"/>
      <c r="I20" s="86"/>
      <c r="J20" s="86"/>
      <c r="K20" s="84"/>
      <c r="L20" s="80"/>
    </row>
    <row r="21" ht="20.1" customHeight="1" spans="1:12">
      <c r="A21" s="91" t="s">
        <v>1047</v>
      </c>
      <c r="B21" s="92">
        <v>300</v>
      </c>
      <c r="C21" s="92">
        <v>407</v>
      </c>
      <c r="D21" s="92">
        <v>380</v>
      </c>
      <c r="E21" s="91"/>
      <c r="F21" s="80"/>
      <c r="G21" s="84" t="s">
        <v>38</v>
      </c>
      <c r="H21" s="86"/>
      <c r="I21" s="86"/>
      <c r="J21" s="86"/>
      <c r="K21" s="84"/>
      <c r="L21" s="80"/>
    </row>
    <row r="22" ht="20.1" customHeight="1" spans="1:12">
      <c r="A22" s="91" t="s">
        <v>1048</v>
      </c>
      <c r="B22" s="92"/>
      <c r="C22" s="92"/>
      <c r="D22" s="92"/>
      <c r="E22" s="91"/>
      <c r="F22" s="80"/>
      <c r="G22" s="84" t="s">
        <v>38</v>
      </c>
      <c r="H22" s="86"/>
      <c r="I22" s="86"/>
      <c r="J22" s="86"/>
      <c r="K22" s="84"/>
      <c r="L22" s="80"/>
    </row>
    <row r="23" ht="20.1" customHeight="1" spans="1:12">
      <c r="A23" s="91" t="s">
        <v>1049</v>
      </c>
      <c r="B23" s="92"/>
      <c r="C23" s="92"/>
      <c r="D23" s="92"/>
      <c r="E23" s="91"/>
      <c r="F23" s="80"/>
      <c r="G23" s="84" t="s">
        <v>38</v>
      </c>
      <c r="H23" s="86"/>
      <c r="I23" s="86"/>
      <c r="J23" s="86"/>
      <c r="K23" s="84"/>
      <c r="L23" s="80"/>
    </row>
    <row r="24" ht="20.1" customHeight="1" spans="1:12">
      <c r="A24" s="91" t="s">
        <v>1050</v>
      </c>
      <c r="B24" s="92"/>
      <c r="C24" s="92">
        <v>797</v>
      </c>
      <c r="D24" s="92">
        <v>760</v>
      </c>
      <c r="E24" s="91"/>
      <c r="F24" s="80"/>
      <c r="G24" s="91" t="s">
        <v>38</v>
      </c>
      <c r="H24" s="93"/>
      <c r="I24" s="93"/>
      <c r="J24" s="93"/>
      <c r="K24" s="91"/>
      <c r="L24" s="80"/>
    </row>
    <row r="25" ht="20.1" customHeight="1" spans="1:12">
      <c r="A25" s="91" t="s">
        <v>1051</v>
      </c>
      <c r="B25" s="92"/>
      <c r="C25" s="92"/>
      <c r="D25" s="92"/>
      <c r="E25" s="91"/>
      <c r="F25" s="80"/>
      <c r="G25" s="91" t="s">
        <v>38</v>
      </c>
      <c r="H25" s="93"/>
      <c r="I25" s="93"/>
      <c r="J25" s="93"/>
      <c r="K25" s="91"/>
      <c r="L25" s="80"/>
    </row>
    <row r="26" ht="20.1" customHeight="1" spans="1:12">
      <c r="A26" s="91" t="s">
        <v>1052</v>
      </c>
      <c r="B26" s="92">
        <v>7800</v>
      </c>
      <c r="C26" s="92">
        <v>8753</v>
      </c>
      <c r="D26" s="92">
        <v>8000</v>
      </c>
      <c r="E26" s="91"/>
      <c r="F26" s="80"/>
      <c r="G26" s="89" t="s">
        <v>38</v>
      </c>
      <c r="H26" s="94"/>
      <c r="I26" s="94"/>
      <c r="J26" s="94"/>
      <c r="K26" s="89"/>
      <c r="L26" s="80"/>
    </row>
    <row r="27" ht="20.1" customHeight="1" spans="1:12">
      <c r="A27" s="91" t="s">
        <v>1053</v>
      </c>
      <c r="B27" s="92"/>
      <c r="C27" s="92">
        <v>201</v>
      </c>
      <c r="D27" s="92"/>
      <c r="E27" s="91"/>
      <c r="F27" s="80"/>
      <c r="G27" s="91" t="s">
        <v>38</v>
      </c>
      <c r="H27" s="93"/>
      <c r="I27" s="93"/>
      <c r="J27" s="93"/>
      <c r="K27" s="91"/>
      <c r="L27" s="80"/>
    </row>
    <row r="28" ht="20.1" customHeight="1" spans="1:12">
      <c r="A28" s="91" t="s">
        <v>1054</v>
      </c>
      <c r="B28" s="92"/>
      <c r="C28" s="92">
        <v>10</v>
      </c>
      <c r="D28" s="92">
        <v>10</v>
      </c>
      <c r="E28" s="91"/>
      <c r="F28" s="80"/>
      <c r="G28" s="91" t="s">
        <v>38</v>
      </c>
      <c r="H28" s="93"/>
      <c r="I28" s="93"/>
      <c r="J28" s="93"/>
      <c r="K28" s="91"/>
      <c r="L28" s="80"/>
    </row>
    <row r="29" ht="20.1" customHeight="1" spans="1:12">
      <c r="A29" s="91" t="s">
        <v>1055</v>
      </c>
      <c r="B29" s="92"/>
      <c r="C29" s="92"/>
      <c r="D29" s="92"/>
      <c r="E29" s="91"/>
      <c r="F29" s="80"/>
      <c r="G29" s="91" t="s">
        <v>38</v>
      </c>
      <c r="H29" s="93"/>
      <c r="I29" s="93"/>
      <c r="J29" s="93"/>
      <c r="K29" s="91"/>
      <c r="L29" s="80"/>
    </row>
    <row r="30" ht="20.1" customHeight="1" spans="1:12">
      <c r="A30" s="91" t="s">
        <v>1056</v>
      </c>
      <c r="B30" s="92"/>
      <c r="C30" s="92">
        <v>1328</v>
      </c>
      <c r="D30" s="92">
        <v>1260</v>
      </c>
      <c r="E30" s="91"/>
      <c r="F30" s="80"/>
      <c r="G30" s="91" t="s">
        <v>38</v>
      </c>
      <c r="H30" s="93"/>
      <c r="I30" s="93"/>
      <c r="J30" s="93"/>
      <c r="K30" s="91"/>
      <c r="L30" s="80"/>
    </row>
    <row r="31" ht="20.1" customHeight="1" spans="1:12">
      <c r="A31" s="95" t="s">
        <v>1057</v>
      </c>
      <c r="B31" s="96">
        <v>2000</v>
      </c>
      <c r="C31" s="96"/>
      <c r="D31" s="96"/>
      <c r="E31" s="97"/>
      <c r="F31" s="80"/>
      <c r="G31" s="91" t="s">
        <v>38</v>
      </c>
      <c r="H31" s="93"/>
      <c r="I31" s="93"/>
      <c r="J31" s="93"/>
      <c r="K31" s="91"/>
      <c r="L31" s="80"/>
    </row>
    <row r="32" ht="20.1" customHeight="1" spans="1:12">
      <c r="A32" s="95" t="s">
        <v>1058</v>
      </c>
      <c r="B32" s="96"/>
      <c r="C32" s="96"/>
      <c r="D32" s="96"/>
      <c r="E32" s="97"/>
      <c r="F32" s="80"/>
      <c r="G32" s="91" t="s">
        <v>38</v>
      </c>
      <c r="H32" s="93"/>
      <c r="I32" s="93"/>
      <c r="J32" s="93"/>
      <c r="K32" s="91"/>
      <c r="L32" s="80"/>
    </row>
    <row r="33" ht="20.1" customHeight="1" spans="1:12">
      <c r="A33" s="95" t="s">
        <v>1059</v>
      </c>
      <c r="B33" s="96"/>
      <c r="C33" s="96"/>
      <c r="D33" s="96"/>
      <c r="E33" s="97"/>
      <c r="F33" s="80"/>
      <c r="G33" s="91" t="s">
        <v>38</v>
      </c>
      <c r="H33" s="93"/>
      <c r="I33" s="93"/>
      <c r="J33" s="93"/>
      <c r="K33" s="91"/>
      <c r="L33" s="80"/>
    </row>
    <row r="34" ht="20.1" customHeight="1" spans="1:12">
      <c r="A34" s="95" t="s">
        <v>1060</v>
      </c>
      <c r="B34" s="96">
        <v>800</v>
      </c>
      <c r="C34" s="96">
        <v>1184</v>
      </c>
      <c r="D34" s="96">
        <v>1060</v>
      </c>
      <c r="E34" s="97"/>
      <c r="F34" s="80"/>
      <c r="G34" s="91" t="s">
        <v>38</v>
      </c>
      <c r="H34" s="93"/>
      <c r="I34" s="93"/>
      <c r="J34" s="93"/>
      <c r="K34" s="91"/>
      <c r="L34" s="80"/>
    </row>
    <row r="35" ht="20.1" customHeight="1" spans="1:12">
      <c r="A35" s="95" t="s">
        <v>1061</v>
      </c>
      <c r="B35" s="96">
        <v>3200</v>
      </c>
      <c r="C35" s="96">
        <v>2313</v>
      </c>
      <c r="D35" s="96">
        <v>2200</v>
      </c>
      <c r="E35" s="97"/>
      <c r="F35" s="80"/>
      <c r="G35" s="84" t="s">
        <v>38</v>
      </c>
      <c r="H35" s="86"/>
      <c r="I35" s="86"/>
      <c r="J35" s="86"/>
      <c r="K35" s="84"/>
      <c r="L35" s="80"/>
    </row>
    <row r="36" ht="20.1" customHeight="1" spans="1:12">
      <c r="A36" s="95" t="s">
        <v>1062</v>
      </c>
      <c r="B36" s="96"/>
      <c r="C36" s="96">
        <v>25</v>
      </c>
      <c r="D36" s="96">
        <v>20</v>
      </c>
      <c r="E36" s="97"/>
      <c r="F36" s="80"/>
      <c r="G36" s="84" t="s">
        <v>38</v>
      </c>
      <c r="H36" s="86"/>
      <c r="I36" s="86"/>
      <c r="J36" s="86"/>
      <c r="K36" s="84"/>
      <c r="L36" s="80"/>
    </row>
    <row r="37" ht="20.1" customHeight="1" spans="1:12">
      <c r="A37" s="95" t="s">
        <v>1063</v>
      </c>
      <c r="B37" s="96">
        <v>200</v>
      </c>
      <c r="C37" s="96">
        <v>111</v>
      </c>
      <c r="D37" s="96">
        <v>100</v>
      </c>
      <c r="E37" s="97"/>
      <c r="F37" s="80"/>
      <c r="G37" s="84" t="s">
        <v>38</v>
      </c>
      <c r="H37" s="86"/>
      <c r="I37" s="86"/>
      <c r="J37" s="86"/>
      <c r="K37" s="84"/>
      <c r="L37" s="80"/>
    </row>
    <row r="38" ht="20.1" customHeight="1" spans="1:12">
      <c r="A38" s="95" t="s">
        <v>1064</v>
      </c>
      <c r="B38" s="96">
        <v>12500</v>
      </c>
      <c r="C38" s="96">
        <v>8231</v>
      </c>
      <c r="D38" s="96">
        <v>7500</v>
      </c>
      <c r="E38" s="97"/>
      <c r="F38" s="80"/>
      <c r="G38" s="84" t="s">
        <v>38</v>
      </c>
      <c r="H38" s="86"/>
      <c r="I38" s="86"/>
      <c r="J38" s="86"/>
      <c r="K38" s="84"/>
      <c r="L38" s="80"/>
    </row>
    <row r="39" ht="20.1" customHeight="1" spans="1:12">
      <c r="A39" s="95" t="s">
        <v>1065</v>
      </c>
      <c r="B39" s="96">
        <v>1200</v>
      </c>
      <c r="C39" s="96">
        <v>7506</v>
      </c>
      <c r="D39" s="96">
        <v>6600</v>
      </c>
      <c r="E39" s="97"/>
      <c r="F39" s="80"/>
      <c r="G39" s="84" t="s">
        <v>38</v>
      </c>
      <c r="H39" s="86"/>
      <c r="I39" s="86"/>
      <c r="J39" s="86"/>
      <c r="K39" s="84"/>
      <c r="L39" s="80"/>
    </row>
    <row r="40" ht="20.1" customHeight="1" spans="1:12">
      <c r="A40" s="95" t="s">
        <v>1066</v>
      </c>
      <c r="B40" s="96"/>
      <c r="C40" s="96"/>
      <c r="D40" s="96"/>
      <c r="E40" s="97"/>
      <c r="F40" s="80"/>
      <c r="G40" s="84" t="s">
        <v>38</v>
      </c>
      <c r="H40" s="86"/>
      <c r="I40" s="86"/>
      <c r="J40" s="86"/>
      <c r="K40" s="84"/>
      <c r="L40" s="80"/>
    </row>
    <row r="41" ht="20.1" customHeight="1" spans="1:12">
      <c r="A41" s="95" t="s">
        <v>1067</v>
      </c>
      <c r="B41" s="96"/>
      <c r="C41" s="96"/>
      <c r="D41" s="96"/>
      <c r="E41" s="97"/>
      <c r="F41" s="80"/>
      <c r="G41" s="84" t="s">
        <v>38</v>
      </c>
      <c r="H41" s="86"/>
      <c r="I41" s="86"/>
      <c r="J41" s="86"/>
      <c r="K41" s="84"/>
      <c r="L41" s="80"/>
    </row>
    <row r="42" ht="20.1" customHeight="1" spans="1:12">
      <c r="A42" s="95" t="s">
        <v>1068</v>
      </c>
      <c r="B42" s="96">
        <v>6550</v>
      </c>
      <c r="C42" s="96">
        <v>8285</v>
      </c>
      <c r="D42" s="96">
        <v>7216</v>
      </c>
      <c r="E42" s="97"/>
      <c r="F42" s="80"/>
      <c r="G42" s="84" t="s">
        <v>38</v>
      </c>
      <c r="H42" s="86"/>
      <c r="I42" s="86"/>
      <c r="J42" s="86"/>
      <c r="K42" s="84"/>
      <c r="L42" s="80"/>
    </row>
    <row r="43" ht="20.1" customHeight="1" spans="1:12">
      <c r="A43" s="95" t="s">
        <v>1069</v>
      </c>
      <c r="B43" s="96">
        <v>37</v>
      </c>
      <c r="C43" s="96">
        <v>2737</v>
      </c>
      <c r="D43" s="96">
        <v>2600</v>
      </c>
      <c r="E43" s="97"/>
      <c r="F43" s="80"/>
      <c r="G43" s="84" t="s">
        <v>38</v>
      </c>
      <c r="H43" s="86"/>
      <c r="I43" s="86"/>
      <c r="J43" s="86"/>
      <c r="K43" s="84"/>
      <c r="L43" s="80"/>
    </row>
    <row r="44" ht="20.1" customHeight="1" spans="1:12">
      <c r="A44" s="95" t="s">
        <v>1070</v>
      </c>
      <c r="B44" s="96"/>
      <c r="C44" s="96"/>
      <c r="D44" s="96"/>
      <c r="E44" s="97"/>
      <c r="F44" s="80"/>
      <c r="G44" s="84" t="s">
        <v>38</v>
      </c>
      <c r="H44" s="86"/>
      <c r="I44" s="86"/>
      <c r="J44" s="86"/>
      <c r="K44" s="84"/>
      <c r="L44" s="80"/>
    </row>
    <row r="45" ht="20.1" customHeight="1" spans="1:12">
      <c r="A45" s="95" t="s">
        <v>1071</v>
      </c>
      <c r="B45" s="96"/>
      <c r="C45" s="96"/>
      <c r="D45" s="96"/>
      <c r="E45" s="97"/>
      <c r="F45" s="80"/>
      <c r="G45" s="84" t="s">
        <v>38</v>
      </c>
      <c r="H45" s="86"/>
      <c r="I45" s="86"/>
      <c r="J45" s="86"/>
      <c r="K45" s="84"/>
      <c r="L45" s="80"/>
    </row>
    <row r="46" ht="20.1" customHeight="1" spans="1:12">
      <c r="A46" s="95" t="s">
        <v>1072</v>
      </c>
      <c r="B46" s="96"/>
      <c r="C46" s="96"/>
      <c r="D46" s="96"/>
      <c r="E46" s="97"/>
      <c r="F46" s="80"/>
      <c r="G46" s="84" t="s">
        <v>38</v>
      </c>
      <c r="H46" s="86"/>
      <c r="I46" s="86"/>
      <c r="J46" s="86"/>
      <c r="K46" s="84"/>
      <c r="L46" s="80"/>
    </row>
    <row r="47" ht="20.1" customHeight="1" spans="1:12">
      <c r="A47" s="95" t="s">
        <v>1073</v>
      </c>
      <c r="B47" s="96"/>
      <c r="C47" s="96"/>
      <c r="D47" s="96"/>
      <c r="E47" s="97"/>
      <c r="F47" s="80"/>
      <c r="G47" s="84" t="s">
        <v>38</v>
      </c>
      <c r="H47" s="86"/>
      <c r="I47" s="86"/>
      <c r="J47" s="86"/>
      <c r="K47" s="84"/>
      <c r="L47" s="80"/>
    </row>
    <row r="48" ht="20.1" customHeight="1" spans="1:12">
      <c r="A48" s="95" t="s">
        <v>1074</v>
      </c>
      <c r="B48" s="96">
        <v>195</v>
      </c>
      <c r="C48" s="96">
        <v>233</v>
      </c>
      <c r="D48" s="96">
        <v>220</v>
      </c>
      <c r="E48" s="97"/>
      <c r="F48" s="80"/>
      <c r="G48" s="84" t="s">
        <v>38</v>
      </c>
      <c r="H48" s="86"/>
      <c r="I48" s="86"/>
      <c r="J48" s="86"/>
      <c r="K48" s="84"/>
      <c r="L48" s="80"/>
    </row>
    <row r="49" ht="20.1" customHeight="1" spans="1:12">
      <c r="A49" s="95" t="s">
        <v>1075</v>
      </c>
      <c r="B49" s="96"/>
      <c r="C49" s="96"/>
      <c r="D49" s="96"/>
      <c r="E49" s="97"/>
      <c r="F49" s="80"/>
      <c r="G49" s="91" t="s">
        <v>38</v>
      </c>
      <c r="H49" s="93"/>
      <c r="I49" s="93"/>
      <c r="J49" s="93"/>
      <c r="K49" s="91"/>
      <c r="L49" s="80"/>
    </row>
    <row r="50" ht="20.1" customHeight="1" spans="1:12">
      <c r="A50" s="95" t="s">
        <v>1076</v>
      </c>
      <c r="B50" s="96"/>
      <c r="C50" s="96">
        <v>60</v>
      </c>
      <c r="D50" s="96">
        <v>60</v>
      </c>
      <c r="E50" s="97"/>
      <c r="F50" s="80"/>
      <c r="G50" s="91"/>
      <c r="H50" s="93"/>
      <c r="I50" s="93"/>
      <c r="J50" s="93"/>
      <c r="K50" s="91"/>
      <c r="L50" s="80"/>
    </row>
    <row r="51" ht="20.1" customHeight="1" spans="1:12">
      <c r="A51" s="95" t="s">
        <v>1077</v>
      </c>
      <c r="B51" s="96">
        <v>954</v>
      </c>
      <c r="C51" s="96"/>
      <c r="D51" s="96">
        <v>60</v>
      </c>
      <c r="E51" s="97"/>
      <c r="F51" s="80"/>
      <c r="G51" s="91" t="s">
        <v>38</v>
      </c>
      <c r="H51" s="93"/>
      <c r="I51" s="93"/>
      <c r="J51" s="93"/>
      <c r="K51" s="91"/>
      <c r="L51" s="80"/>
    </row>
    <row r="52" ht="20.1" customHeight="1" spans="1:12">
      <c r="A52" s="91" t="s">
        <v>1078</v>
      </c>
      <c r="B52" s="92"/>
      <c r="C52" s="92">
        <v>3561</v>
      </c>
      <c r="D52" s="92"/>
      <c r="E52" s="91"/>
      <c r="F52" s="80"/>
      <c r="G52" s="91" t="s">
        <v>38</v>
      </c>
      <c r="H52" s="93"/>
      <c r="I52" s="93"/>
      <c r="J52" s="93"/>
      <c r="K52" s="91"/>
      <c r="L52" s="80"/>
    </row>
    <row r="53" ht="20.1" customHeight="1" spans="1:12">
      <c r="A53" s="91" t="s">
        <v>1079</v>
      </c>
      <c r="B53" s="92">
        <f>SUM(B54:B74)</f>
        <v>28651</v>
      </c>
      <c r="C53" s="92">
        <f>SUM(C54:C74)</f>
        <v>15171</v>
      </c>
      <c r="D53" s="92">
        <f>SUM(D54:D74)</f>
        <v>18651</v>
      </c>
      <c r="E53" s="80"/>
      <c r="F53" s="80"/>
      <c r="G53" s="91" t="s">
        <v>38</v>
      </c>
      <c r="H53" s="93"/>
      <c r="I53" s="93"/>
      <c r="J53" s="93"/>
      <c r="K53" s="91"/>
      <c r="L53" s="80"/>
    </row>
    <row r="54" ht="20.1" customHeight="1" spans="1:12">
      <c r="A54" s="91" t="s">
        <v>1080</v>
      </c>
      <c r="B54" s="92">
        <v>400</v>
      </c>
      <c r="C54" s="92">
        <v>450</v>
      </c>
      <c r="D54" s="92">
        <v>430</v>
      </c>
      <c r="E54" s="80"/>
      <c r="F54" s="80"/>
      <c r="G54" s="91" t="s">
        <v>38</v>
      </c>
      <c r="H54" s="93"/>
      <c r="I54" s="93"/>
      <c r="J54" s="93"/>
      <c r="K54" s="91"/>
      <c r="L54" s="80"/>
    </row>
    <row r="55" ht="20.1" customHeight="1" spans="1:12">
      <c r="A55" s="91" t="s">
        <v>1081</v>
      </c>
      <c r="B55" s="92"/>
      <c r="C55" s="92"/>
      <c r="D55" s="92"/>
      <c r="E55" s="80"/>
      <c r="F55" s="80"/>
      <c r="G55" s="91"/>
      <c r="H55" s="93"/>
      <c r="I55" s="93"/>
      <c r="J55" s="93"/>
      <c r="K55" s="91"/>
      <c r="L55" s="80"/>
    </row>
    <row r="56" ht="20.1" customHeight="1" spans="1:12">
      <c r="A56" s="91" t="s">
        <v>1082</v>
      </c>
      <c r="B56" s="92"/>
      <c r="C56" s="92"/>
      <c r="D56" s="92"/>
      <c r="E56" s="88"/>
      <c r="F56" s="80"/>
      <c r="G56" s="91"/>
      <c r="H56" s="93"/>
      <c r="I56" s="93"/>
      <c r="J56" s="93"/>
      <c r="K56" s="91"/>
      <c r="L56" s="80"/>
    </row>
    <row r="57" ht="20.1" customHeight="1" spans="1:12">
      <c r="A57" s="91" t="s">
        <v>1083</v>
      </c>
      <c r="B57" s="92"/>
      <c r="C57" s="92"/>
      <c r="D57" s="92"/>
      <c r="E57" s="88"/>
      <c r="F57" s="80"/>
      <c r="G57" s="91"/>
      <c r="H57" s="93"/>
      <c r="I57" s="93"/>
      <c r="J57" s="93"/>
      <c r="K57" s="84"/>
      <c r="L57" s="80"/>
    </row>
    <row r="58" ht="20.1" customHeight="1" spans="1:12">
      <c r="A58" s="91" t="s">
        <v>1084</v>
      </c>
      <c r="B58" s="92">
        <v>2100</v>
      </c>
      <c r="C58" s="92">
        <v>590</v>
      </c>
      <c r="D58" s="92">
        <v>1560</v>
      </c>
      <c r="E58" s="80"/>
      <c r="F58" s="80"/>
      <c r="G58" s="91"/>
      <c r="H58" s="93"/>
      <c r="I58" s="93"/>
      <c r="J58" s="93"/>
      <c r="K58" s="84"/>
      <c r="L58" s="80"/>
    </row>
    <row r="59" ht="20.1" customHeight="1" spans="1:12">
      <c r="A59" s="91" t="s">
        <v>1085</v>
      </c>
      <c r="B59" s="92">
        <v>300</v>
      </c>
      <c r="C59" s="92"/>
      <c r="D59" s="92"/>
      <c r="E59" s="88"/>
      <c r="F59" s="80"/>
      <c r="G59" s="91"/>
      <c r="H59" s="93"/>
      <c r="I59" s="93"/>
      <c r="J59" s="93"/>
      <c r="K59" s="84"/>
      <c r="L59" s="80"/>
    </row>
    <row r="60" ht="20.1" customHeight="1" spans="1:12">
      <c r="A60" s="91" t="s">
        <v>1086</v>
      </c>
      <c r="B60" s="92">
        <v>270</v>
      </c>
      <c r="C60" s="92">
        <v>157</v>
      </c>
      <c r="D60" s="92">
        <v>150</v>
      </c>
      <c r="E60" s="88"/>
      <c r="F60" s="80"/>
      <c r="G60" s="91"/>
      <c r="H60" s="93"/>
      <c r="I60" s="93"/>
      <c r="J60" s="93"/>
      <c r="K60" s="84"/>
      <c r="L60" s="80"/>
    </row>
    <row r="61" ht="19.5" customHeight="1" spans="1:12">
      <c r="A61" s="91" t="s">
        <v>1087</v>
      </c>
      <c r="B61" s="92">
        <v>2000</v>
      </c>
      <c r="C61" s="92">
        <v>1324</v>
      </c>
      <c r="D61" s="92">
        <v>1260</v>
      </c>
      <c r="E61" s="88"/>
      <c r="F61" s="80"/>
      <c r="G61" s="91"/>
      <c r="H61" s="93"/>
      <c r="I61" s="93"/>
      <c r="J61" s="93"/>
      <c r="K61" s="98"/>
      <c r="L61" s="99"/>
    </row>
    <row r="62" s="65" customFormat="1" ht="20.1" customHeight="1" spans="1:12">
      <c r="A62" s="91" t="s">
        <v>1088</v>
      </c>
      <c r="B62" s="92">
        <v>500</v>
      </c>
      <c r="C62" s="92">
        <v>180</v>
      </c>
      <c r="D62" s="92">
        <v>170</v>
      </c>
      <c r="E62" s="98"/>
      <c r="F62" s="99"/>
      <c r="G62" s="91"/>
      <c r="H62" s="93"/>
      <c r="I62" s="93"/>
      <c r="J62" s="93"/>
      <c r="K62" s="98"/>
      <c r="L62" s="99"/>
    </row>
    <row r="63" ht="20.1" customHeight="1" spans="1:12">
      <c r="A63" s="91" t="s">
        <v>1089</v>
      </c>
      <c r="B63" s="92">
        <v>10000</v>
      </c>
      <c r="C63" s="92">
        <v>3301</v>
      </c>
      <c r="D63" s="92">
        <v>6525</v>
      </c>
      <c r="E63" s="88"/>
      <c r="F63" s="80"/>
      <c r="G63" s="91"/>
      <c r="H63" s="93"/>
      <c r="I63" s="93"/>
      <c r="J63" s="93"/>
      <c r="K63" s="88"/>
      <c r="L63" s="80"/>
    </row>
    <row r="64" ht="20.1" customHeight="1" spans="1:12">
      <c r="A64" s="91" t="s">
        <v>1090</v>
      </c>
      <c r="B64" s="92">
        <v>1500</v>
      </c>
      <c r="C64" s="92">
        <v>64</v>
      </c>
      <c r="D64" s="92">
        <v>60</v>
      </c>
      <c r="E64" s="88"/>
      <c r="F64" s="80"/>
      <c r="G64" s="91"/>
      <c r="H64" s="93"/>
      <c r="I64" s="93"/>
      <c r="J64" s="93"/>
      <c r="K64" s="88"/>
      <c r="L64" s="80"/>
    </row>
    <row r="65" ht="20.1" customHeight="1" spans="1:12">
      <c r="A65" s="91" t="s">
        <v>1091</v>
      </c>
      <c r="B65" s="92">
        <v>5681</v>
      </c>
      <c r="C65" s="92">
        <v>8562</v>
      </c>
      <c r="D65" s="92">
        <v>8016</v>
      </c>
      <c r="E65" s="88"/>
      <c r="F65" s="80"/>
      <c r="G65" s="91"/>
      <c r="H65" s="93"/>
      <c r="I65" s="93"/>
      <c r="J65" s="93"/>
      <c r="K65" s="88"/>
      <c r="L65" s="80"/>
    </row>
    <row r="66" ht="20.1" customHeight="1" spans="1:12">
      <c r="A66" s="91" t="s">
        <v>1092</v>
      </c>
      <c r="B66" s="92">
        <v>1100</v>
      </c>
      <c r="C66" s="92"/>
      <c r="D66" s="92"/>
      <c r="E66" s="88"/>
      <c r="F66" s="80"/>
      <c r="G66" s="91"/>
      <c r="H66" s="93"/>
      <c r="I66" s="93"/>
      <c r="J66" s="93"/>
      <c r="K66" s="88"/>
      <c r="L66" s="80"/>
    </row>
    <row r="67" ht="20.1" customHeight="1" spans="1:12">
      <c r="A67" s="91" t="s">
        <v>1093</v>
      </c>
      <c r="B67" s="92">
        <v>100</v>
      </c>
      <c r="C67" s="92">
        <v>24</v>
      </c>
      <c r="D67" s="92">
        <v>20</v>
      </c>
      <c r="E67" s="88"/>
      <c r="F67" s="80"/>
      <c r="G67" s="91"/>
      <c r="H67" s="93"/>
      <c r="I67" s="93"/>
      <c r="J67" s="93"/>
      <c r="K67" s="88"/>
      <c r="L67" s="80"/>
    </row>
    <row r="68" ht="20.1" customHeight="1" spans="1:12">
      <c r="A68" s="91" t="s">
        <v>1094</v>
      </c>
      <c r="B68" s="92">
        <v>400</v>
      </c>
      <c r="C68" s="92">
        <v>24</v>
      </c>
      <c r="D68" s="92">
        <v>20</v>
      </c>
      <c r="E68" s="88"/>
      <c r="F68" s="80"/>
      <c r="G68" s="91"/>
      <c r="H68" s="93"/>
      <c r="I68" s="93"/>
      <c r="J68" s="93"/>
      <c r="K68" s="88"/>
      <c r="L68" s="80"/>
    </row>
    <row r="69" ht="20.1" customHeight="1" spans="1:12">
      <c r="A69" s="91" t="s">
        <v>1095</v>
      </c>
      <c r="B69" s="92"/>
      <c r="C69" s="92"/>
      <c r="D69" s="92"/>
      <c r="E69" s="88"/>
      <c r="F69" s="80"/>
      <c r="G69" s="91"/>
      <c r="H69" s="93"/>
      <c r="I69" s="93"/>
      <c r="J69" s="93"/>
      <c r="K69" s="88"/>
      <c r="L69" s="80"/>
    </row>
    <row r="70" ht="20.1" customHeight="1" spans="1:12">
      <c r="A70" s="91" t="s">
        <v>1096</v>
      </c>
      <c r="B70" s="92">
        <v>4000</v>
      </c>
      <c r="C70" s="92">
        <v>0</v>
      </c>
      <c r="D70" s="92"/>
      <c r="E70" s="88"/>
      <c r="F70" s="80"/>
      <c r="G70" s="91"/>
      <c r="H70" s="93"/>
      <c r="I70" s="93"/>
      <c r="J70" s="93"/>
      <c r="K70" s="88"/>
      <c r="L70" s="80"/>
    </row>
    <row r="71" ht="20.1" customHeight="1" spans="1:12">
      <c r="A71" s="91" t="s">
        <v>1097</v>
      </c>
      <c r="B71" s="92">
        <v>100</v>
      </c>
      <c r="C71" s="92">
        <v>465</v>
      </c>
      <c r="D71" s="92">
        <v>440</v>
      </c>
      <c r="E71" s="88"/>
      <c r="F71" s="80"/>
      <c r="G71" s="91"/>
      <c r="H71" s="93"/>
      <c r="I71" s="93"/>
      <c r="J71" s="93"/>
      <c r="K71" s="88"/>
      <c r="L71" s="80"/>
    </row>
    <row r="72" ht="20.1" customHeight="1" spans="1:12">
      <c r="A72" s="91" t="s">
        <v>1098</v>
      </c>
      <c r="B72" s="92"/>
      <c r="C72" s="92"/>
      <c r="D72" s="92"/>
      <c r="E72" s="88"/>
      <c r="F72" s="80"/>
      <c r="G72" s="91"/>
      <c r="H72" s="93"/>
      <c r="I72" s="93"/>
      <c r="J72" s="93"/>
      <c r="K72" s="88"/>
      <c r="L72" s="80"/>
    </row>
    <row r="73" ht="20.1" customHeight="1" spans="1:12">
      <c r="A73" s="91" t="s">
        <v>1099</v>
      </c>
      <c r="B73" s="92">
        <v>200</v>
      </c>
      <c r="C73" s="92"/>
      <c r="D73" s="92"/>
      <c r="E73" s="88"/>
      <c r="F73" s="80"/>
      <c r="G73" s="101"/>
      <c r="H73" s="102"/>
      <c r="I73" s="102"/>
      <c r="J73" s="102"/>
      <c r="K73" s="88"/>
      <c r="L73" s="80"/>
    </row>
    <row r="74" ht="20.1" customHeight="1" spans="1:12">
      <c r="A74" s="80" t="s">
        <v>1100</v>
      </c>
      <c r="B74" s="103"/>
      <c r="C74" s="103">
        <v>30</v>
      </c>
      <c r="D74" s="103"/>
      <c r="E74" s="88"/>
      <c r="F74" s="80"/>
      <c r="G74" s="101"/>
      <c r="H74" s="102"/>
      <c r="I74" s="102"/>
      <c r="J74" s="102"/>
      <c r="K74" s="88"/>
      <c r="L74" s="80"/>
    </row>
    <row r="75" ht="20.1" customHeight="1" spans="1:12">
      <c r="A75" s="80"/>
      <c r="B75" s="103"/>
      <c r="C75" s="103"/>
      <c r="D75" s="103"/>
      <c r="E75" s="88"/>
      <c r="F75" s="104"/>
      <c r="G75" s="101"/>
      <c r="H75" s="105"/>
      <c r="I75" s="105"/>
      <c r="J75" s="105"/>
      <c r="K75" s="112"/>
      <c r="L75" s="80"/>
    </row>
    <row r="76" ht="20.1" customHeight="1" spans="1:12">
      <c r="A76" s="80"/>
      <c r="B76" s="103"/>
      <c r="C76" s="103"/>
      <c r="D76" s="103"/>
      <c r="E76" s="88"/>
      <c r="F76" s="104"/>
      <c r="G76" s="101"/>
      <c r="H76" s="105"/>
      <c r="I76" s="105"/>
      <c r="J76" s="105"/>
      <c r="K76" s="112"/>
      <c r="L76" s="80"/>
    </row>
    <row r="77" ht="20.1" customHeight="1" spans="1:12">
      <c r="A77" s="80"/>
      <c r="B77" s="103"/>
      <c r="C77" s="103"/>
      <c r="D77" s="103"/>
      <c r="E77" s="88"/>
      <c r="F77" s="104"/>
      <c r="G77" s="101"/>
      <c r="H77" s="105"/>
      <c r="I77" s="105"/>
      <c r="J77" s="105"/>
      <c r="K77" s="112"/>
      <c r="L77" s="80"/>
    </row>
    <row r="78" ht="20.1" customHeight="1" spans="1:12">
      <c r="A78" s="80" t="s">
        <v>1101</v>
      </c>
      <c r="B78" s="103"/>
      <c r="C78" s="103"/>
      <c r="D78" s="103"/>
      <c r="E78" s="88"/>
      <c r="F78" s="104"/>
      <c r="G78" s="101"/>
      <c r="H78" s="105"/>
      <c r="I78" s="105"/>
      <c r="J78" s="105"/>
      <c r="K78" s="112"/>
      <c r="L78" s="80"/>
    </row>
    <row r="79" ht="20.1" customHeight="1" spans="1:12">
      <c r="A79" s="80" t="s">
        <v>1102</v>
      </c>
      <c r="B79" s="103"/>
      <c r="C79" s="103"/>
      <c r="D79" s="103"/>
      <c r="E79" s="88"/>
      <c r="F79" s="104"/>
      <c r="G79" s="101"/>
      <c r="H79" s="105"/>
      <c r="I79" s="105"/>
      <c r="J79" s="105"/>
      <c r="K79" s="112"/>
      <c r="L79" s="80"/>
    </row>
    <row r="80" ht="20.1" customHeight="1" spans="1:12">
      <c r="A80" s="80" t="s">
        <v>1103</v>
      </c>
      <c r="B80" s="103"/>
      <c r="C80" s="103"/>
      <c r="D80" s="103"/>
      <c r="E80" s="88"/>
      <c r="F80" s="104"/>
      <c r="G80" s="101"/>
      <c r="H80" s="105"/>
      <c r="I80" s="105"/>
      <c r="J80" s="105"/>
      <c r="K80" s="112"/>
      <c r="L80" s="80"/>
    </row>
    <row r="81" ht="20.1" customHeight="1" spans="1:12">
      <c r="A81" s="80" t="s">
        <v>1104</v>
      </c>
      <c r="B81" s="103"/>
      <c r="C81" s="103"/>
      <c r="D81" s="103"/>
      <c r="E81" s="88"/>
      <c r="F81" s="104"/>
      <c r="G81" s="101"/>
      <c r="H81" s="105"/>
      <c r="I81" s="105"/>
      <c r="J81" s="105"/>
      <c r="K81" s="112"/>
      <c r="L81" s="80"/>
    </row>
    <row r="82" ht="20.1" customHeight="1" spans="1:12">
      <c r="A82" s="88" t="s">
        <v>1105</v>
      </c>
      <c r="B82" s="103">
        <v>19000</v>
      </c>
      <c r="C82" s="103">
        <v>30325</v>
      </c>
      <c r="D82" s="103">
        <v>20000</v>
      </c>
      <c r="E82" s="88"/>
      <c r="F82" s="104"/>
      <c r="G82" s="101"/>
      <c r="H82" s="105"/>
      <c r="I82" s="105"/>
      <c r="J82" s="105"/>
      <c r="K82" s="112"/>
      <c r="L82" s="80"/>
    </row>
    <row r="83" ht="20.1" customHeight="1" spans="1:12">
      <c r="A83" s="88" t="s">
        <v>1106</v>
      </c>
      <c r="B83" s="87">
        <f>SUM(B87,B86,B84)</f>
        <v>0</v>
      </c>
      <c r="C83" s="87">
        <f>SUM(C87,C86,C84)</f>
        <v>0</v>
      </c>
      <c r="D83" s="87">
        <f>SUM(D87,D86,D84)</f>
        <v>0</v>
      </c>
      <c r="E83" s="88"/>
      <c r="F83" s="104"/>
      <c r="G83" s="101"/>
      <c r="H83" s="105"/>
      <c r="I83" s="105"/>
      <c r="J83" s="105"/>
      <c r="K83" s="112"/>
      <c r="L83" s="80"/>
    </row>
    <row r="84" ht="20.1" customHeight="1" spans="1:12">
      <c r="A84" s="88" t="s">
        <v>1107</v>
      </c>
      <c r="B84" s="103"/>
      <c r="C84" s="103"/>
      <c r="D84" s="103"/>
      <c r="E84" s="106"/>
      <c r="F84" s="80"/>
      <c r="G84" s="101" t="s">
        <v>1108</v>
      </c>
      <c r="H84" s="102"/>
      <c r="I84" s="102"/>
      <c r="J84" s="102"/>
      <c r="K84" s="106"/>
      <c r="L84" s="80"/>
    </row>
    <row r="85" ht="20.1" customHeight="1" spans="1:12">
      <c r="A85" s="80" t="s">
        <v>1109</v>
      </c>
      <c r="B85" s="87"/>
      <c r="C85" s="87"/>
      <c r="D85" s="87"/>
      <c r="E85" s="80"/>
      <c r="F85" s="80"/>
      <c r="G85" s="84" t="s">
        <v>1110</v>
      </c>
      <c r="H85" s="93"/>
      <c r="I85" s="93"/>
      <c r="J85" s="93"/>
      <c r="K85" s="80"/>
      <c r="L85" s="80"/>
    </row>
    <row r="86" ht="20.1" customHeight="1" spans="1:12">
      <c r="A86" s="88" t="s">
        <v>1111</v>
      </c>
      <c r="B86" s="87"/>
      <c r="C86" s="87"/>
      <c r="D86" s="87"/>
      <c r="E86" s="80"/>
      <c r="F86" s="80"/>
      <c r="G86" s="107" t="s">
        <v>1112</v>
      </c>
      <c r="H86" s="86"/>
      <c r="I86" s="86"/>
      <c r="J86" s="86"/>
      <c r="K86" s="88"/>
      <c r="L86" s="80"/>
    </row>
    <row r="87" ht="20.1" customHeight="1" spans="1:12">
      <c r="A87" s="88" t="s">
        <v>1113</v>
      </c>
      <c r="B87" s="87"/>
      <c r="C87" s="87"/>
      <c r="D87" s="87"/>
      <c r="E87" s="88"/>
      <c r="F87" s="80"/>
      <c r="G87" s="107" t="s">
        <v>1114</v>
      </c>
      <c r="H87" s="34"/>
      <c r="I87" s="34"/>
      <c r="J87" s="34"/>
      <c r="K87" s="88"/>
      <c r="L87" s="80"/>
    </row>
    <row r="88" ht="20.1" customHeight="1" spans="1:12">
      <c r="A88" s="88" t="s">
        <v>1115</v>
      </c>
      <c r="B88" s="87"/>
      <c r="C88" s="87">
        <v>1102</v>
      </c>
      <c r="D88" s="87"/>
      <c r="E88" s="80"/>
      <c r="F88" s="80"/>
      <c r="G88" s="88" t="s">
        <v>1116</v>
      </c>
      <c r="H88" s="34"/>
      <c r="I88" s="34">
        <v>33</v>
      </c>
      <c r="J88" s="34"/>
      <c r="K88" s="88"/>
      <c r="L88" s="80"/>
    </row>
    <row r="89" ht="20.1" customHeight="1" spans="1:12">
      <c r="A89" s="88" t="s">
        <v>1117</v>
      </c>
      <c r="B89" s="87"/>
      <c r="C89" s="87"/>
      <c r="D89" s="87"/>
      <c r="E89" s="80"/>
      <c r="F89" s="80"/>
      <c r="G89" s="88" t="s">
        <v>1118</v>
      </c>
      <c r="H89" s="108"/>
      <c r="I89" s="108"/>
      <c r="J89" s="108"/>
      <c r="K89" s="80"/>
      <c r="L89" s="80"/>
    </row>
    <row r="90" ht="20.1" customHeight="1" spans="1:12">
      <c r="A90" s="88" t="s">
        <v>1119</v>
      </c>
      <c r="B90" s="87"/>
      <c r="C90" s="87"/>
      <c r="D90" s="87"/>
      <c r="E90" s="80"/>
      <c r="F90" s="80"/>
      <c r="G90" s="88" t="s">
        <v>1120</v>
      </c>
      <c r="H90" s="86"/>
      <c r="I90" s="86"/>
      <c r="J90" s="86"/>
      <c r="K90" s="80"/>
      <c r="L90" s="80"/>
    </row>
    <row r="91" ht="20.1" customHeight="1" spans="1:12">
      <c r="A91" s="88" t="s">
        <v>1121</v>
      </c>
      <c r="B91" s="87"/>
      <c r="C91" s="87"/>
      <c r="D91" s="87"/>
      <c r="E91" s="80"/>
      <c r="F91" s="80"/>
      <c r="G91" s="80" t="s">
        <v>1122</v>
      </c>
      <c r="H91" s="86"/>
      <c r="I91" s="86"/>
      <c r="J91" s="86"/>
      <c r="K91" s="80"/>
      <c r="L91" s="80"/>
    </row>
    <row r="92" ht="20.1" customHeight="1" spans="1:12">
      <c r="A92" s="80" t="s">
        <v>1123</v>
      </c>
      <c r="B92" s="87"/>
      <c r="C92" s="87"/>
      <c r="D92" s="87"/>
      <c r="E92" s="80"/>
      <c r="F92" s="80"/>
      <c r="G92" s="80" t="s">
        <v>1124</v>
      </c>
      <c r="H92" s="86"/>
      <c r="I92" s="86"/>
      <c r="J92" s="86"/>
      <c r="K92" s="80"/>
      <c r="L92" s="80"/>
    </row>
    <row r="93" ht="19.15" customHeight="1" spans="1:12">
      <c r="A93" s="80" t="s">
        <v>1125</v>
      </c>
      <c r="B93" s="87"/>
      <c r="C93" s="87"/>
      <c r="D93" s="87"/>
      <c r="E93" s="80"/>
      <c r="F93" s="80"/>
      <c r="G93" s="84" t="s">
        <v>1126</v>
      </c>
      <c r="H93" s="86">
        <v>15000</v>
      </c>
      <c r="I93" s="86">
        <v>47787</v>
      </c>
      <c r="J93" s="86">
        <v>26600</v>
      </c>
      <c r="K93" s="80"/>
      <c r="L93" s="80"/>
    </row>
    <row r="94" ht="18" customHeight="1" spans="1:12">
      <c r="A94" s="88"/>
      <c r="B94" s="87"/>
      <c r="C94" s="87"/>
      <c r="D94" s="87"/>
      <c r="E94" s="80"/>
      <c r="F94" s="80"/>
      <c r="G94" s="88"/>
      <c r="H94" s="86"/>
      <c r="I94" s="86"/>
      <c r="J94" s="86"/>
      <c r="K94" s="80"/>
      <c r="L94" s="80"/>
    </row>
    <row r="95" ht="18" customHeight="1" spans="1:12">
      <c r="A95" s="88"/>
      <c r="B95" s="87"/>
      <c r="C95" s="87"/>
      <c r="D95" s="87"/>
      <c r="E95" s="80"/>
      <c r="F95" s="80"/>
      <c r="G95" s="88"/>
      <c r="H95" s="86"/>
      <c r="I95" s="86"/>
      <c r="J95" s="86"/>
      <c r="K95" s="80"/>
      <c r="L95" s="80"/>
    </row>
    <row r="96" ht="18" customHeight="1" spans="1:12">
      <c r="A96" s="88"/>
      <c r="B96" s="87"/>
      <c r="C96" s="87"/>
      <c r="D96" s="87"/>
      <c r="E96" s="80"/>
      <c r="F96" s="80"/>
      <c r="G96" s="88" t="s">
        <v>38</v>
      </c>
      <c r="H96" s="86"/>
      <c r="I96" s="86"/>
      <c r="J96" s="86"/>
      <c r="K96" s="80"/>
      <c r="L96" s="80"/>
    </row>
    <row r="97" ht="18" customHeight="1" spans="1:12">
      <c r="A97" s="88"/>
      <c r="B97" s="87"/>
      <c r="C97" s="87"/>
      <c r="D97" s="87"/>
      <c r="E97" s="80"/>
      <c r="F97" s="80"/>
      <c r="G97" s="88"/>
      <c r="H97" s="86"/>
      <c r="I97" s="86"/>
      <c r="J97" s="86"/>
      <c r="K97" s="80"/>
      <c r="L97" s="80"/>
    </row>
    <row r="98" ht="18" customHeight="1" spans="1:12">
      <c r="A98" s="88"/>
      <c r="B98" s="87"/>
      <c r="C98" s="87"/>
      <c r="D98" s="87"/>
      <c r="E98" s="80"/>
      <c r="F98" s="80"/>
      <c r="G98" s="88"/>
      <c r="H98" s="86"/>
      <c r="I98" s="86"/>
      <c r="J98" s="86"/>
      <c r="K98" s="80"/>
      <c r="L98" s="80"/>
    </row>
    <row r="99" ht="18" customHeight="1" spans="1:12">
      <c r="A99" s="109" t="s">
        <v>1127</v>
      </c>
      <c r="B99" s="82">
        <f>SUM(B7:B8,B78,B81:B83,B88:B93)</f>
        <v>160000</v>
      </c>
      <c r="C99" s="82">
        <f>SUM(C7:C8,C78,C81:C83,C88:C93)</f>
        <v>220045</v>
      </c>
      <c r="D99" s="82">
        <f>SUM(D7:D8,D78,D81:D83,D88:D93)</f>
        <v>176600</v>
      </c>
      <c r="E99" s="80"/>
      <c r="F99" s="80"/>
      <c r="G99" s="109" t="s">
        <v>1128</v>
      </c>
      <c r="H99" s="110">
        <f t="shared" ref="H99:J99" si="2">SUM(H7:H8,H84:H93)</f>
        <v>160000</v>
      </c>
      <c r="I99" s="110">
        <f t="shared" si="2"/>
        <v>220045</v>
      </c>
      <c r="J99" s="110">
        <f t="shared" si="2"/>
        <v>176600</v>
      </c>
      <c r="K99" s="80"/>
      <c r="L99" s="80"/>
    </row>
    <row r="100" spans="7:7">
      <c r="G100" s="111"/>
    </row>
    <row r="101" spans="7:7">
      <c r="G101" s="111"/>
    </row>
    <row r="102" spans="7:7">
      <c r="G102" s="111"/>
    </row>
    <row r="103" spans="7:7">
      <c r="G103" s="111"/>
    </row>
    <row r="104" spans="7:7">
      <c r="G104" s="111"/>
    </row>
    <row r="105" spans="7:7">
      <c r="G105" s="111"/>
    </row>
    <row r="106" spans="7:7">
      <c r="G106" s="111"/>
    </row>
    <row r="107" spans="7:7">
      <c r="G107" s="111"/>
    </row>
    <row r="108" spans="7:7">
      <c r="G108" s="111"/>
    </row>
    <row r="109" spans="7:7">
      <c r="G109" s="111"/>
    </row>
    <row r="110" spans="7:7">
      <c r="G110" s="111"/>
    </row>
    <row r="111" spans="7:7">
      <c r="G111" s="111"/>
    </row>
    <row r="112" spans="7:7">
      <c r="G112" s="111"/>
    </row>
    <row r="113" spans="7:7">
      <c r="G113" s="111"/>
    </row>
    <row r="114" spans="7:7">
      <c r="G114" s="111"/>
    </row>
    <row r="115" spans="7:7">
      <c r="G115" s="111"/>
    </row>
    <row r="116" spans="7:7">
      <c r="G116" s="111"/>
    </row>
    <row r="117" spans="7:7">
      <c r="G117" s="111"/>
    </row>
    <row r="118" spans="7:7">
      <c r="G118" s="111"/>
    </row>
  </sheetData>
  <protectedRanges>
    <protectedRange password="CC35" sqref="E31:E51" name="区域1" securityDescriptor=""/>
  </protectedRanges>
  <mergeCells count="10">
    <mergeCell ref="A2:L2"/>
    <mergeCell ref="A4:F4"/>
    <mergeCell ref="G4:L4"/>
    <mergeCell ref="D5:F5"/>
    <mergeCell ref="J5:L5"/>
    <mergeCell ref="A5:A6"/>
    <mergeCell ref="B5:B6"/>
    <mergeCell ref="C5:C6"/>
    <mergeCell ref="H5:H6"/>
    <mergeCell ref="I5:I6"/>
  </mergeCells>
  <printOptions horizontalCentered="1"/>
  <pageMargins left="0.471527777777778" right="0.471527777777778" top="0.590277777777778" bottom="0.471527777777778" header="0.313888888888889" footer="0.313888888888889"/>
  <pageSetup paperSize="9" scale="7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0"/>
  <sheetViews>
    <sheetView showGridLines="0" showZeros="0" workbookViewId="0">
      <pane topLeftCell="A1" activePane="bottomRight" state="frozen"/>
      <selection activeCell="A2" sqref="A2:I2"/>
    </sheetView>
  </sheetViews>
  <sheetFormatPr defaultColWidth="9" defaultRowHeight="13.5"/>
  <cols>
    <col min="1" max="1" width="9.375" style="47"/>
    <col min="2" max="2" width="45.25" style="47" customWidth="1"/>
    <col min="3" max="9" width="14" style="58" customWidth="1"/>
    <col min="10" max="16384" width="9" style="47"/>
  </cols>
  <sheetData>
    <row r="1" ht="14.25" spans="1:1">
      <c r="A1" s="4" t="s">
        <v>1129</v>
      </c>
    </row>
    <row r="2" s="46" customFormat="1" ht="22.5" spans="1:9">
      <c r="A2" s="22" t="s">
        <v>1130</v>
      </c>
      <c r="B2" s="22"/>
      <c r="C2" s="35"/>
      <c r="D2" s="35"/>
      <c r="E2" s="35"/>
      <c r="F2" s="35"/>
      <c r="G2" s="35"/>
      <c r="H2" s="35"/>
      <c r="I2" s="35"/>
    </row>
    <row r="3" ht="18" customHeight="1" spans="9:9">
      <c r="I3" s="63" t="s">
        <v>2</v>
      </c>
    </row>
    <row r="4" s="48" customFormat="1" ht="31.5" customHeight="1" spans="1:9">
      <c r="A4" s="50" t="s">
        <v>3</v>
      </c>
      <c r="B4" s="50"/>
      <c r="C4" s="51" t="s">
        <v>1131</v>
      </c>
      <c r="D4" s="51" t="s">
        <v>1132</v>
      </c>
      <c r="E4" s="51" t="s">
        <v>1133</v>
      </c>
      <c r="F4" s="51" t="s">
        <v>1134</v>
      </c>
      <c r="G4" s="51" t="s">
        <v>1135</v>
      </c>
      <c r="H4" s="51" t="s">
        <v>1136</v>
      </c>
      <c r="I4" s="51" t="s">
        <v>1137</v>
      </c>
    </row>
    <row r="5" s="48" customFormat="1" ht="27" customHeight="1" spans="1:9">
      <c r="A5" s="50" t="s">
        <v>7</v>
      </c>
      <c r="B5" s="50" t="s">
        <v>8</v>
      </c>
      <c r="C5" s="51"/>
      <c r="D5" s="51"/>
      <c r="E5" s="59"/>
      <c r="F5" s="51"/>
      <c r="G5" s="51"/>
      <c r="H5" s="51"/>
      <c r="I5" s="51"/>
    </row>
    <row r="6" ht="20.1" customHeight="1" spans="1:9">
      <c r="A6" s="52">
        <v>201</v>
      </c>
      <c r="B6" s="53" t="s">
        <v>42</v>
      </c>
      <c r="C6" s="51">
        <f t="shared" ref="C6:C69" si="0">SUM(D6:I6)</f>
        <v>14500</v>
      </c>
      <c r="D6" s="59">
        <f>SUM(D7:D32)</f>
        <v>14070</v>
      </c>
      <c r="E6" s="59">
        <f>SUM(E7:E32)</f>
        <v>430</v>
      </c>
      <c r="F6" s="51"/>
      <c r="G6" s="51"/>
      <c r="H6" s="51"/>
      <c r="I6" s="51"/>
    </row>
    <row r="7" ht="20.1" customHeight="1" spans="1:9">
      <c r="A7" s="60">
        <v>20101</v>
      </c>
      <c r="B7" s="60" t="s">
        <v>43</v>
      </c>
      <c r="C7" s="51">
        <f t="shared" si="0"/>
        <v>545</v>
      </c>
      <c r="D7" s="59">
        <v>545</v>
      </c>
      <c r="E7" s="59"/>
      <c r="F7" s="51"/>
      <c r="G7" s="51"/>
      <c r="H7" s="51"/>
      <c r="I7" s="51"/>
    </row>
    <row r="8" ht="20.1" customHeight="1" spans="1:9">
      <c r="A8" s="60">
        <v>20102</v>
      </c>
      <c r="B8" s="60" t="s">
        <v>55</v>
      </c>
      <c r="C8" s="51">
        <f t="shared" si="0"/>
        <v>603</v>
      </c>
      <c r="D8" s="59">
        <v>603</v>
      </c>
      <c r="E8" s="59"/>
      <c r="F8" s="51"/>
      <c r="G8" s="51"/>
      <c r="H8" s="51"/>
      <c r="I8" s="51"/>
    </row>
    <row r="9" ht="20.1" customHeight="1" spans="1:9">
      <c r="A9" s="60">
        <v>20103</v>
      </c>
      <c r="B9" s="60" t="s">
        <v>60</v>
      </c>
      <c r="C9" s="51">
        <f t="shared" si="0"/>
        <v>6267</v>
      </c>
      <c r="D9" s="59">
        <v>6167</v>
      </c>
      <c r="E9" s="59">
        <v>100</v>
      </c>
      <c r="F9" s="51"/>
      <c r="G9" s="51"/>
      <c r="H9" s="51"/>
      <c r="I9" s="51"/>
    </row>
    <row r="10" ht="20.1" customHeight="1" spans="1:9">
      <c r="A10" s="60">
        <v>20104</v>
      </c>
      <c r="B10" s="60" t="s">
        <v>67</v>
      </c>
      <c r="C10" s="51">
        <f t="shared" si="0"/>
        <v>588</v>
      </c>
      <c r="D10" s="59">
        <v>588</v>
      </c>
      <c r="E10" s="59"/>
      <c r="F10" s="51"/>
      <c r="G10" s="51"/>
      <c r="H10" s="51"/>
      <c r="I10" s="51"/>
    </row>
    <row r="11" ht="20.1" customHeight="1" spans="1:9">
      <c r="A11" s="60">
        <v>20105</v>
      </c>
      <c r="B11" s="61" t="s">
        <v>74</v>
      </c>
      <c r="C11" s="51">
        <f t="shared" si="0"/>
        <v>320</v>
      </c>
      <c r="D11" s="59">
        <v>320</v>
      </c>
      <c r="E11" s="59"/>
      <c r="F11" s="51"/>
      <c r="G11" s="51"/>
      <c r="H11" s="51"/>
      <c r="I11" s="51"/>
    </row>
    <row r="12" ht="20.1" customHeight="1" spans="1:9">
      <c r="A12" s="60">
        <v>20106</v>
      </c>
      <c r="B12" s="60" t="s">
        <v>81</v>
      </c>
      <c r="C12" s="51">
        <f t="shared" si="0"/>
        <v>1280</v>
      </c>
      <c r="D12" s="59">
        <v>1100</v>
      </c>
      <c r="E12" s="59">
        <v>180</v>
      </c>
      <c r="F12" s="51"/>
      <c r="G12" s="51"/>
      <c r="H12" s="51"/>
      <c r="I12" s="51"/>
    </row>
    <row r="13" ht="20.1" customHeight="1" spans="1:9">
      <c r="A13" s="60">
        <v>20107</v>
      </c>
      <c r="B13" s="60" t="s">
        <v>88</v>
      </c>
      <c r="C13" s="51">
        <f t="shared" si="0"/>
        <v>270</v>
      </c>
      <c r="D13" s="59">
        <v>270</v>
      </c>
      <c r="E13" s="59"/>
      <c r="F13" s="51"/>
      <c r="G13" s="51"/>
      <c r="H13" s="51"/>
      <c r="I13" s="51"/>
    </row>
    <row r="14" ht="20.1" customHeight="1" spans="1:9">
      <c r="A14" s="60">
        <v>20108</v>
      </c>
      <c r="B14" s="61" t="s">
        <v>91</v>
      </c>
      <c r="C14" s="51">
        <f t="shared" si="0"/>
        <v>210</v>
      </c>
      <c r="D14" s="59">
        <v>210</v>
      </c>
      <c r="E14" s="59"/>
      <c r="F14" s="51"/>
      <c r="G14" s="51"/>
      <c r="H14" s="51"/>
      <c r="I14" s="51"/>
    </row>
    <row r="15" ht="20.1" customHeight="1" spans="1:9">
      <c r="A15" s="60">
        <v>20109</v>
      </c>
      <c r="B15" s="60" t="s">
        <v>95</v>
      </c>
      <c r="C15" s="51">
        <f t="shared" si="0"/>
        <v>0</v>
      </c>
      <c r="D15" s="59"/>
      <c r="E15" s="59"/>
      <c r="F15" s="51"/>
      <c r="G15" s="51"/>
      <c r="H15" s="51"/>
      <c r="I15" s="51"/>
    </row>
    <row r="16" ht="20.1" customHeight="1" spans="1:9">
      <c r="A16" s="60">
        <v>20111</v>
      </c>
      <c r="B16" s="53" t="s">
        <v>103</v>
      </c>
      <c r="C16" s="51">
        <f t="shared" si="0"/>
        <v>800</v>
      </c>
      <c r="D16" s="59">
        <v>800</v>
      </c>
      <c r="E16" s="59"/>
      <c r="F16" s="59"/>
      <c r="G16" s="51"/>
      <c r="H16" s="51"/>
      <c r="I16" s="51"/>
    </row>
    <row r="17" ht="20.1" customHeight="1" spans="1:9">
      <c r="A17" s="60">
        <v>20113</v>
      </c>
      <c r="B17" s="53" t="s">
        <v>108</v>
      </c>
      <c r="C17" s="51">
        <f t="shared" si="0"/>
        <v>120</v>
      </c>
      <c r="D17" s="59">
        <v>120</v>
      </c>
      <c r="E17" s="59"/>
      <c r="F17" s="51"/>
      <c r="G17" s="51"/>
      <c r="H17" s="51"/>
      <c r="I17" s="51"/>
    </row>
    <row r="18" ht="20.1" customHeight="1" spans="1:9">
      <c r="A18" s="60">
        <v>20114</v>
      </c>
      <c r="B18" s="61" t="s">
        <v>115</v>
      </c>
      <c r="C18" s="51">
        <f t="shared" si="0"/>
        <v>0</v>
      </c>
      <c r="D18" s="59"/>
      <c r="E18" s="59"/>
      <c r="F18" s="51"/>
      <c r="G18" s="51"/>
      <c r="H18" s="51"/>
      <c r="I18" s="51"/>
    </row>
    <row r="19" ht="20.1" customHeight="1" spans="1:9">
      <c r="A19" s="60">
        <v>20123</v>
      </c>
      <c r="B19" s="60" t="s">
        <v>123</v>
      </c>
      <c r="C19" s="51">
        <f t="shared" si="0"/>
        <v>0</v>
      </c>
      <c r="D19" s="59"/>
      <c r="E19" s="59"/>
      <c r="F19" s="51"/>
      <c r="G19" s="51"/>
      <c r="H19" s="51"/>
      <c r="I19" s="51"/>
    </row>
    <row r="20" ht="20.1" customHeight="1" spans="1:9">
      <c r="A20" s="60">
        <v>20125</v>
      </c>
      <c r="B20" s="60" t="s">
        <v>126</v>
      </c>
      <c r="C20" s="51">
        <f t="shared" si="0"/>
        <v>0</v>
      </c>
      <c r="D20" s="59"/>
      <c r="E20" s="59"/>
      <c r="F20" s="51"/>
      <c r="G20" s="51"/>
      <c r="H20" s="51"/>
      <c r="I20" s="51"/>
    </row>
    <row r="21" ht="20.1" customHeight="1" spans="1:9">
      <c r="A21" s="60">
        <v>20126</v>
      </c>
      <c r="B21" s="61" t="s">
        <v>130</v>
      </c>
      <c r="C21" s="51">
        <f t="shared" si="0"/>
        <v>15</v>
      </c>
      <c r="D21" s="59">
        <v>15</v>
      </c>
      <c r="E21" s="59"/>
      <c r="F21" s="51"/>
      <c r="G21" s="51"/>
      <c r="H21" s="51"/>
      <c r="I21" s="51"/>
    </row>
    <row r="22" ht="18.75" customHeight="1" spans="1:9">
      <c r="A22" s="60">
        <v>20128</v>
      </c>
      <c r="B22" s="61" t="s">
        <v>133</v>
      </c>
      <c r="C22" s="51">
        <f t="shared" si="0"/>
        <v>0</v>
      </c>
      <c r="D22" s="59"/>
      <c r="E22" s="59"/>
      <c r="F22" s="51"/>
      <c r="G22" s="51"/>
      <c r="H22" s="51"/>
      <c r="I22" s="51"/>
    </row>
    <row r="23" ht="20.1" customHeight="1" spans="1:9">
      <c r="A23" s="60">
        <v>20129</v>
      </c>
      <c r="B23" s="61" t="s">
        <v>135</v>
      </c>
      <c r="C23" s="51">
        <f t="shared" si="0"/>
        <v>150</v>
      </c>
      <c r="D23" s="59">
        <v>150</v>
      </c>
      <c r="E23" s="59"/>
      <c r="F23" s="51"/>
      <c r="G23" s="51"/>
      <c r="H23" s="51"/>
      <c r="I23" s="51"/>
    </row>
    <row r="24" ht="20.1" customHeight="1" spans="1:9">
      <c r="A24" s="60">
        <v>20131</v>
      </c>
      <c r="B24" s="61" t="s">
        <v>138</v>
      </c>
      <c r="C24" s="51">
        <f t="shared" si="0"/>
        <v>900</v>
      </c>
      <c r="D24" s="59">
        <v>900</v>
      </c>
      <c r="E24" s="59"/>
      <c r="F24" s="51"/>
      <c r="G24" s="51"/>
      <c r="H24" s="51"/>
      <c r="I24" s="51"/>
    </row>
    <row r="25" ht="20.1" customHeight="1" spans="1:9">
      <c r="A25" s="60">
        <v>20132</v>
      </c>
      <c r="B25" s="61" t="s">
        <v>141</v>
      </c>
      <c r="C25" s="51">
        <f t="shared" si="0"/>
        <v>330</v>
      </c>
      <c r="D25" s="59">
        <v>180</v>
      </c>
      <c r="E25" s="59">
        <v>150</v>
      </c>
      <c r="F25" s="51"/>
      <c r="G25" s="51"/>
      <c r="H25" s="51"/>
      <c r="I25" s="51"/>
    </row>
    <row r="26" ht="20.1" customHeight="1" spans="1:9">
      <c r="A26" s="60">
        <v>20133</v>
      </c>
      <c r="B26" s="61" t="s">
        <v>144</v>
      </c>
      <c r="C26" s="51">
        <f t="shared" si="0"/>
        <v>1010</v>
      </c>
      <c r="D26" s="59">
        <v>1010</v>
      </c>
      <c r="E26" s="59"/>
      <c r="F26" s="51"/>
      <c r="G26" s="51"/>
      <c r="H26" s="51"/>
      <c r="I26" s="51"/>
    </row>
    <row r="27" ht="20.1" customHeight="1" spans="1:9">
      <c r="A27" s="60">
        <v>20134</v>
      </c>
      <c r="B27" s="61" t="s">
        <v>147</v>
      </c>
      <c r="C27" s="51">
        <f t="shared" si="0"/>
        <v>170</v>
      </c>
      <c r="D27" s="59">
        <v>170</v>
      </c>
      <c r="E27" s="59"/>
      <c r="F27" s="51"/>
      <c r="G27" s="51"/>
      <c r="H27" s="51"/>
      <c r="I27" s="51"/>
    </row>
    <row r="28" ht="20.1" customHeight="1" spans="1:9">
      <c r="A28" s="60">
        <v>20135</v>
      </c>
      <c r="B28" s="61" t="s">
        <v>151</v>
      </c>
      <c r="C28" s="51">
        <f t="shared" si="0"/>
        <v>0</v>
      </c>
      <c r="D28" s="59"/>
      <c r="E28" s="59"/>
      <c r="F28" s="51"/>
      <c r="G28" s="51"/>
      <c r="H28" s="51"/>
      <c r="I28" s="51"/>
    </row>
    <row r="29" ht="20.1" customHeight="1" spans="1:9">
      <c r="A29" s="60">
        <v>20136</v>
      </c>
      <c r="B29" s="61" t="s">
        <v>153</v>
      </c>
      <c r="C29" s="51">
        <f t="shared" si="0"/>
        <v>400</v>
      </c>
      <c r="D29" s="59">
        <v>400</v>
      </c>
      <c r="E29" s="59"/>
      <c r="F29" s="51"/>
      <c r="G29" s="51"/>
      <c r="H29" s="51"/>
      <c r="I29" s="51"/>
    </row>
    <row r="30" ht="20.1" customHeight="1" spans="1:9">
      <c r="A30" s="60">
        <v>20137</v>
      </c>
      <c r="B30" s="60" t="s">
        <v>155</v>
      </c>
      <c r="C30" s="51">
        <f t="shared" si="0"/>
        <v>0</v>
      </c>
      <c r="D30" s="59"/>
      <c r="E30" s="59"/>
      <c r="F30" s="51"/>
      <c r="G30" s="51"/>
      <c r="H30" s="51"/>
      <c r="I30" s="51"/>
    </row>
    <row r="31" ht="20.1" customHeight="1" spans="1:9">
      <c r="A31" s="60">
        <v>20138</v>
      </c>
      <c r="B31" s="60" t="s">
        <v>158</v>
      </c>
      <c r="C31" s="51">
        <f t="shared" si="0"/>
        <v>522</v>
      </c>
      <c r="D31" s="59">
        <v>522</v>
      </c>
      <c r="E31" s="59"/>
      <c r="F31" s="51"/>
      <c r="G31" s="51"/>
      <c r="H31" s="51"/>
      <c r="I31" s="51"/>
    </row>
    <row r="32" ht="20.1" customHeight="1" spans="1:9">
      <c r="A32" s="60">
        <v>20199</v>
      </c>
      <c r="B32" s="60" t="s">
        <v>168</v>
      </c>
      <c r="C32" s="51">
        <f t="shared" si="0"/>
        <v>0</v>
      </c>
      <c r="D32" s="59"/>
      <c r="E32" s="59"/>
      <c r="F32" s="51"/>
      <c r="G32" s="51"/>
      <c r="H32" s="51"/>
      <c r="I32" s="51"/>
    </row>
    <row r="33" ht="20.1" customHeight="1" spans="1:9">
      <c r="A33" s="52">
        <v>202</v>
      </c>
      <c r="B33" s="53" t="s">
        <v>171</v>
      </c>
      <c r="C33" s="51">
        <f t="shared" si="0"/>
        <v>0</v>
      </c>
      <c r="D33" s="59">
        <f>SUM(D34:D35)</f>
        <v>0</v>
      </c>
      <c r="E33" s="59">
        <f>SUM(E34:E35)</f>
        <v>0</v>
      </c>
      <c r="F33" s="51"/>
      <c r="G33" s="51"/>
      <c r="H33" s="51"/>
      <c r="I33" s="51"/>
    </row>
    <row r="34" ht="20.1" customHeight="1" spans="1:9">
      <c r="A34" s="60">
        <v>20205</v>
      </c>
      <c r="B34" s="60" t="s">
        <v>172</v>
      </c>
      <c r="C34" s="51">
        <f t="shared" si="0"/>
        <v>0</v>
      </c>
      <c r="D34" s="59"/>
      <c r="E34" s="59"/>
      <c r="F34" s="51"/>
      <c r="G34" s="51"/>
      <c r="H34" s="51"/>
      <c r="I34" s="51"/>
    </row>
    <row r="35" ht="20.1" customHeight="1" spans="1:9">
      <c r="A35" s="60">
        <v>20299</v>
      </c>
      <c r="B35" s="60" t="s">
        <v>174</v>
      </c>
      <c r="C35" s="51">
        <f t="shared" si="0"/>
        <v>0</v>
      </c>
      <c r="D35" s="59"/>
      <c r="E35" s="59"/>
      <c r="F35" s="51"/>
      <c r="G35" s="51"/>
      <c r="H35" s="51"/>
      <c r="I35" s="51"/>
    </row>
    <row r="36" ht="20.1" customHeight="1" spans="1:9">
      <c r="A36" s="52">
        <v>203</v>
      </c>
      <c r="B36" s="53" t="s">
        <v>175</v>
      </c>
      <c r="C36" s="51">
        <f t="shared" si="0"/>
        <v>0</v>
      </c>
      <c r="D36" s="59">
        <f>SUM(D37:D38)</f>
        <v>0</v>
      </c>
      <c r="E36" s="59">
        <f>SUM(E37:E38)</f>
        <v>0</v>
      </c>
      <c r="F36" s="51"/>
      <c r="G36" s="51"/>
      <c r="H36" s="51"/>
      <c r="I36" s="51"/>
    </row>
    <row r="37" ht="20.1" customHeight="1" spans="1:9">
      <c r="A37" s="52">
        <v>20306</v>
      </c>
      <c r="B37" s="61" t="s">
        <v>184</v>
      </c>
      <c r="C37" s="51">
        <f t="shared" si="0"/>
        <v>0</v>
      </c>
      <c r="D37" s="59"/>
      <c r="E37" s="59"/>
      <c r="F37" s="51"/>
      <c r="G37" s="51"/>
      <c r="H37" s="51"/>
      <c r="I37" s="51"/>
    </row>
    <row r="38" ht="20.1" customHeight="1" spans="1:9">
      <c r="A38" s="52">
        <v>20399</v>
      </c>
      <c r="B38" s="61" t="s">
        <v>192</v>
      </c>
      <c r="C38" s="51">
        <f t="shared" si="0"/>
        <v>0</v>
      </c>
      <c r="D38" s="59"/>
      <c r="E38" s="59"/>
      <c r="F38" s="51"/>
      <c r="G38" s="51"/>
      <c r="H38" s="51"/>
      <c r="I38" s="51"/>
    </row>
    <row r="39" ht="20.1" customHeight="1" spans="1:9">
      <c r="A39" s="60">
        <v>204</v>
      </c>
      <c r="B39" s="53" t="s">
        <v>1138</v>
      </c>
      <c r="C39" s="51">
        <f t="shared" si="0"/>
        <v>3600</v>
      </c>
      <c r="D39" s="59">
        <f>SUM(D40:D50)</f>
        <v>3600</v>
      </c>
      <c r="E39" s="59">
        <f>SUM(E40:E50)</f>
        <v>0</v>
      </c>
      <c r="F39" s="51"/>
      <c r="G39" s="51"/>
      <c r="H39" s="51"/>
      <c r="I39" s="51"/>
    </row>
    <row r="40" ht="20.1" customHeight="1" spans="1:9">
      <c r="A40" s="60">
        <v>20401</v>
      </c>
      <c r="B40" s="60" t="s">
        <v>195</v>
      </c>
      <c r="C40" s="51">
        <f t="shared" si="0"/>
        <v>100</v>
      </c>
      <c r="D40" s="59">
        <v>100</v>
      </c>
      <c r="E40" s="59"/>
      <c r="F40" s="51"/>
      <c r="G40" s="51"/>
      <c r="H40" s="51"/>
      <c r="I40" s="51"/>
    </row>
    <row r="41" ht="20.1" customHeight="1" spans="1:9">
      <c r="A41" s="60">
        <v>20402</v>
      </c>
      <c r="B41" s="61" t="s">
        <v>198</v>
      </c>
      <c r="C41" s="51">
        <f t="shared" si="0"/>
        <v>2691</v>
      </c>
      <c r="D41" s="59">
        <v>2691</v>
      </c>
      <c r="E41" s="59"/>
      <c r="F41" s="62"/>
      <c r="G41" s="62"/>
      <c r="H41" s="62"/>
      <c r="I41" s="62"/>
    </row>
    <row r="42" ht="20.1" customHeight="1" spans="1:9">
      <c r="A42" s="60">
        <v>20403</v>
      </c>
      <c r="B42" s="60" t="s">
        <v>204</v>
      </c>
      <c r="C42" s="51">
        <f t="shared" si="0"/>
        <v>0</v>
      </c>
      <c r="D42" s="59"/>
      <c r="E42" s="59"/>
      <c r="F42" s="62"/>
      <c r="G42" s="62"/>
      <c r="H42" s="62"/>
      <c r="I42" s="62"/>
    </row>
    <row r="43" ht="20.1" customHeight="1" spans="1:9">
      <c r="A43" s="60">
        <v>20404</v>
      </c>
      <c r="B43" s="60" t="s">
        <v>207</v>
      </c>
      <c r="C43" s="51">
        <f t="shared" si="0"/>
        <v>0</v>
      </c>
      <c r="D43" s="59"/>
      <c r="E43" s="59"/>
      <c r="F43" s="62"/>
      <c r="G43" s="62"/>
      <c r="H43" s="62"/>
      <c r="I43" s="62"/>
    </row>
    <row r="44" ht="20.1" customHeight="1" spans="1:9">
      <c r="A44" s="60">
        <v>20405</v>
      </c>
      <c r="B44" s="53" t="s">
        <v>211</v>
      </c>
      <c r="C44" s="51">
        <f t="shared" si="0"/>
        <v>230</v>
      </c>
      <c r="D44" s="59">
        <v>230</v>
      </c>
      <c r="E44" s="59"/>
      <c r="F44" s="62"/>
      <c r="G44" s="62"/>
      <c r="H44" s="62"/>
      <c r="I44" s="62"/>
    </row>
    <row r="45" ht="20.1" customHeight="1" spans="1:9">
      <c r="A45" s="60">
        <v>20406</v>
      </c>
      <c r="B45" s="60" t="s">
        <v>216</v>
      </c>
      <c r="C45" s="51">
        <f t="shared" si="0"/>
        <v>319</v>
      </c>
      <c r="D45" s="59">
        <v>319</v>
      </c>
      <c r="E45" s="59"/>
      <c r="F45" s="62"/>
      <c r="G45" s="62"/>
      <c r="H45" s="62"/>
      <c r="I45" s="62"/>
    </row>
    <row r="46" ht="20.1" customHeight="1" spans="1:9">
      <c r="A46" s="60">
        <v>20407</v>
      </c>
      <c r="B46" s="60" t="s">
        <v>225</v>
      </c>
      <c r="C46" s="51">
        <f t="shared" si="0"/>
        <v>0</v>
      </c>
      <c r="D46" s="59"/>
      <c r="E46" s="59"/>
      <c r="F46" s="62"/>
      <c r="G46" s="62"/>
      <c r="H46" s="62"/>
      <c r="I46" s="62"/>
    </row>
    <row r="47" ht="20.1" customHeight="1" spans="1:9">
      <c r="A47" s="60">
        <v>20408</v>
      </c>
      <c r="B47" s="61" t="s">
        <v>230</v>
      </c>
      <c r="C47" s="51">
        <f t="shared" si="0"/>
        <v>0</v>
      </c>
      <c r="D47" s="59"/>
      <c r="E47" s="59"/>
      <c r="F47" s="62"/>
      <c r="G47" s="62"/>
      <c r="H47" s="62"/>
      <c r="I47" s="62"/>
    </row>
    <row r="48" ht="20.1" customHeight="1" spans="1:9">
      <c r="A48" s="60">
        <v>20409</v>
      </c>
      <c r="B48" s="53" t="s">
        <v>235</v>
      </c>
      <c r="C48" s="51">
        <f t="shared" si="0"/>
        <v>0</v>
      </c>
      <c r="D48" s="59"/>
      <c r="E48" s="59"/>
      <c r="F48" s="62"/>
      <c r="G48" s="62"/>
      <c r="H48" s="62"/>
      <c r="I48" s="62"/>
    </row>
    <row r="49" ht="20.1" customHeight="1" spans="1:9">
      <c r="A49" s="60">
        <v>20410</v>
      </c>
      <c r="B49" s="60" t="s">
        <v>239</v>
      </c>
      <c r="C49" s="51">
        <f t="shared" si="0"/>
        <v>0</v>
      </c>
      <c r="D49" s="59"/>
      <c r="E49" s="59"/>
      <c r="F49" s="62"/>
      <c r="G49" s="62"/>
      <c r="H49" s="62"/>
      <c r="I49" s="62"/>
    </row>
    <row r="50" ht="20.1" customHeight="1" spans="1:9">
      <c r="A50" s="60">
        <v>20499</v>
      </c>
      <c r="B50" s="60" t="s">
        <v>242</v>
      </c>
      <c r="C50" s="51">
        <f t="shared" si="0"/>
        <v>260</v>
      </c>
      <c r="D50" s="59">
        <v>260</v>
      </c>
      <c r="E50" s="59"/>
      <c r="F50" s="62"/>
      <c r="G50" s="62"/>
      <c r="H50" s="62"/>
      <c r="I50" s="62"/>
    </row>
    <row r="51" ht="19.5" customHeight="1" spans="1:9">
      <c r="A51" s="60">
        <v>205</v>
      </c>
      <c r="B51" s="53" t="s">
        <v>245</v>
      </c>
      <c r="C51" s="51">
        <f t="shared" si="0"/>
        <v>25200</v>
      </c>
      <c r="D51" s="59">
        <f>SUM(D52:D61)</f>
        <v>23640</v>
      </c>
      <c r="E51" s="59">
        <f>SUM(E52:E61)</f>
        <v>1560</v>
      </c>
      <c r="F51" s="62"/>
      <c r="G51" s="62"/>
      <c r="H51" s="62"/>
      <c r="I51" s="62"/>
    </row>
    <row r="52" ht="20.1" customHeight="1" spans="1:9">
      <c r="A52" s="60">
        <v>20501</v>
      </c>
      <c r="B52" s="61" t="s">
        <v>246</v>
      </c>
      <c r="C52" s="51">
        <f t="shared" si="0"/>
        <v>1690</v>
      </c>
      <c r="D52" s="59">
        <v>1690</v>
      </c>
      <c r="E52" s="59"/>
      <c r="F52" s="62"/>
      <c r="G52" s="62"/>
      <c r="H52" s="62"/>
      <c r="I52" s="62"/>
    </row>
    <row r="53" ht="20.1" customHeight="1" spans="1:9">
      <c r="A53" s="60">
        <v>20502</v>
      </c>
      <c r="B53" s="60" t="s">
        <v>248</v>
      </c>
      <c r="C53" s="51">
        <f t="shared" si="0"/>
        <v>22950</v>
      </c>
      <c r="D53" s="59">
        <v>21390</v>
      </c>
      <c r="E53" s="59">
        <v>1560</v>
      </c>
      <c r="F53" s="62"/>
      <c r="G53" s="62"/>
      <c r="H53" s="62"/>
      <c r="I53" s="62"/>
    </row>
    <row r="54" ht="20.1" customHeight="1" spans="1:9">
      <c r="A54" s="60">
        <v>20503</v>
      </c>
      <c r="B54" s="60" t="s">
        <v>255</v>
      </c>
      <c r="C54" s="51">
        <f t="shared" si="0"/>
        <v>0</v>
      </c>
      <c r="D54" s="59"/>
      <c r="E54" s="59"/>
      <c r="F54" s="62"/>
      <c r="G54" s="62"/>
      <c r="H54" s="62"/>
      <c r="I54" s="62"/>
    </row>
    <row r="55" ht="20.1" customHeight="1" spans="1:9">
      <c r="A55" s="60">
        <v>20504</v>
      </c>
      <c r="B55" s="53" t="s">
        <v>261</v>
      </c>
      <c r="C55" s="51">
        <f t="shared" si="0"/>
        <v>0</v>
      </c>
      <c r="D55" s="59"/>
      <c r="E55" s="59"/>
      <c r="F55" s="62"/>
      <c r="G55" s="62"/>
      <c r="H55" s="62"/>
      <c r="I55" s="62"/>
    </row>
    <row r="56" ht="20.1" customHeight="1" spans="1:9">
      <c r="A56" s="60">
        <v>20505</v>
      </c>
      <c r="B56" s="61" t="s">
        <v>267</v>
      </c>
      <c r="C56" s="51">
        <f t="shared" si="0"/>
        <v>0</v>
      </c>
      <c r="D56" s="59"/>
      <c r="E56" s="59"/>
      <c r="F56" s="62"/>
      <c r="G56" s="62"/>
      <c r="H56" s="62"/>
      <c r="I56" s="62"/>
    </row>
    <row r="57" ht="20.1" customHeight="1" spans="1:9">
      <c r="A57" s="60">
        <v>20506</v>
      </c>
      <c r="B57" s="61" t="s">
        <v>271</v>
      </c>
      <c r="C57" s="51">
        <f t="shared" si="0"/>
        <v>0</v>
      </c>
      <c r="D57" s="59"/>
      <c r="E57" s="59"/>
      <c r="F57" s="62"/>
      <c r="G57" s="62"/>
      <c r="H57" s="62"/>
      <c r="I57" s="62"/>
    </row>
    <row r="58" ht="20.1" customHeight="1" spans="1:9">
      <c r="A58" s="60">
        <v>20507</v>
      </c>
      <c r="B58" s="60" t="s">
        <v>275</v>
      </c>
      <c r="C58" s="51">
        <f t="shared" si="0"/>
        <v>0</v>
      </c>
      <c r="D58" s="59"/>
      <c r="E58" s="59"/>
      <c r="F58" s="62"/>
      <c r="G58" s="62"/>
      <c r="H58" s="62"/>
      <c r="I58" s="62"/>
    </row>
    <row r="59" ht="20.1" customHeight="1" spans="1:9">
      <c r="A59" s="60">
        <v>20508</v>
      </c>
      <c r="B59" s="61" t="s">
        <v>279</v>
      </c>
      <c r="C59" s="51">
        <f t="shared" si="0"/>
        <v>60</v>
      </c>
      <c r="D59" s="59">
        <v>60</v>
      </c>
      <c r="E59" s="59"/>
      <c r="F59" s="62"/>
      <c r="G59" s="62"/>
      <c r="H59" s="62"/>
      <c r="I59" s="62"/>
    </row>
    <row r="60" ht="20.1" customHeight="1" spans="1:9">
      <c r="A60" s="60">
        <v>20509</v>
      </c>
      <c r="B60" s="60" t="s">
        <v>285</v>
      </c>
      <c r="C60" s="51">
        <f t="shared" si="0"/>
        <v>500</v>
      </c>
      <c r="D60" s="59">
        <v>500</v>
      </c>
      <c r="E60" s="59"/>
      <c r="F60" s="62"/>
      <c r="G60" s="62"/>
      <c r="H60" s="62"/>
      <c r="I60" s="62"/>
    </row>
    <row r="61" ht="20.1" customHeight="1" spans="1:9">
      <c r="A61" s="60">
        <v>20599</v>
      </c>
      <c r="B61" s="60" t="s">
        <v>293</v>
      </c>
      <c r="C61" s="51">
        <f t="shared" si="0"/>
        <v>0</v>
      </c>
      <c r="D61" s="59"/>
      <c r="E61" s="59"/>
      <c r="F61" s="62"/>
      <c r="G61" s="62"/>
      <c r="H61" s="62"/>
      <c r="I61" s="62"/>
    </row>
    <row r="62" ht="20.1" customHeight="1" spans="1:9">
      <c r="A62" s="60">
        <v>206</v>
      </c>
      <c r="B62" s="53" t="s">
        <v>294</v>
      </c>
      <c r="C62" s="51">
        <f t="shared" si="0"/>
        <v>2200</v>
      </c>
      <c r="D62" s="59">
        <f>SUM(D63:D72)</f>
        <v>2200</v>
      </c>
      <c r="E62" s="59">
        <f>SUM(E63:E72)</f>
        <v>0</v>
      </c>
      <c r="F62" s="62"/>
      <c r="G62" s="62"/>
      <c r="H62" s="62"/>
      <c r="I62" s="62"/>
    </row>
    <row r="63" ht="20.1" customHeight="1" spans="1:9">
      <c r="A63" s="60">
        <v>20601</v>
      </c>
      <c r="B63" s="61" t="s">
        <v>295</v>
      </c>
      <c r="C63" s="51">
        <f t="shared" si="0"/>
        <v>100</v>
      </c>
      <c r="D63" s="59">
        <v>100</v>
      </c>
      <c r="E63" s="59"/>
      <c r="F63" s="62"/>
      <c r="G63" s="62"/>
      <c r="H63" s="62"/>
      <c r="I63" s="62"/>
    </row>
    <row r="64" ht="20.1" customHeight="1" spans="1:9">
      <c r="A64" s="60">
        <v>20602</v>
      </c>
      <c r="B64" s="60" t="s">
        <v>297</v>
      </c>
      <c r="C64" s="51">
        <f t="shared" si="0"/>
        <v>0</v>
      </c>
      <c r="D64" s="59"/>
      <c r="E64" s="59"/>
      <c r="F64" s="62"/>
      <c r="G64" s="62"/>
      <c r="H64" s="62"/>
      <c r="I64" s="62"/>
    </row>
    <row r="65" ht="20.1" customHeight="1" spans="1:9">
      <c r="A65" s="60">
        <v>20603</v>
      </c>
      <c r="B65" s="61" t="s">
        <v>306</v>
      </c>
      <c r="C65" s="51">
        <f t="shared" si="0"/>
        <v>0</v>
      </c>
      <c r="D65" s="59"/>
      <c r="E65" s="59"/>
      <c r="F65" s="62"/>
      <c r="G65" s="62"/>
      <c r="H65" s="62"/>
      <c r="I65" s="62"/>
    </row>
    <row r="66" ht="20.1" customHeight="1" spans="1:9">
      <c r="A66" s="60">
        <v>20604</v>
      </c>
      <c r="B66" s="61" t="s">
        <v>311</v>
      </c>
      <c r="C66" s="51">
        <f t="shared" si="0"/>
        <v>1310</v>
      </c>
      <c r="D66" s="59">
        <v>1310</v>
      </c>
      <c r="E66" s="59"/>
      <c r="F66" s="62"/>
      <c r="G66" s="62"/>
      <c r="H66" s="62"/>
      <c r="I66" s="62"/>
    </row>
    <row r="67" ht="20.1" customHeight="1" spans="1:9">
      <c r="A67" s="60">
        <v>20605</v>
      </c>
      <c r="B67" s="61" t="s">
        <v>315</v>
      </c>
      <c r="C67" s="51">
        <f t="shared" si="0"/>
        <v>790</v>
      </c>
      <c r="D67" s="59">
        <v>790</v>
      </c>
      <c r="E67" s="59"/>
      <c r="F67" s="62"/>
      <c r="G67" s="62"/>
      <c r="H67" s="62"/>
      <c r="I67" s="62"/>
    </row>
    <row r="68" ht="20.1" customHeight="1" spans="1:9">
      <c r="A68" s="60">
        <v>20606</v>
      </c>
      <c r="B68" s="61" t="s">
        <v>319</v>
      </c>
      <c r="C68" s="51">
        <f t="shared" si="0"/>
        <v>0</v>
      </c>
      <c r="D68" s="59"/>
      <c r="E68" s="59"/>
      <c r="F68" s="62"/>
      <c r="G68" s="62"/>
      <c r="H68" s="62"/>
      <c r="I68" s="62"/>
    </row>
    <row r="69" ht="20.1" customHeight="1" spans="1:9">
      <c r="A69" s="60">
        <v>20607</v>
      </c>
      <c r="B69" s="60" t="s">
        <v>324</v>
      </c>
      <c r="C69" s="51">
        <f t="shared" si="0"/>
        <v>0</v>
      </c>
      <c r="D69" s="59"/>
      <c r="E69" s="59"/>
      <c r="F69" s="62"/>
      <c r="G69" s="62"/>
      <c r="H69" s="62"/>
      <c r="I69" s="62"/>
    </row>
    <row r="70" ht="20.1" customHeight="1" spans="1:9">
      <c r="A70" s="60">
        <v>20608</v>
      </c>
      <c r="B70" s="60" t="s">
        <v>330</v>
      </c>
      <c r="C70" s="51">
        <f t="shared" ref="C70:C133" si="1">SUM(D70:I70)</f>
        <v>0</v>
      </c>
      <c r="D70" s="59"/>
      <c r="E70" s="59"/>
      <c r="F70" s="62"/>
      <c r="G70" s="62"/>
      <c r="H70" s="62"/>
      <c r="I70" s="62"/>
    </row>
    <row r="71" ht="20.1" customHeight="1" spans="1:9">
      <c r="A71" s="60">
        <v>20609</v>
      </c>
      <c r="B71" s="53" t="s">
        <v>334</v>
      </c>
      <c r="C71" s="51">
        <f t="shared" si="1"/>
        <v>0</v>
      </c>
      <c r="D71" s="59"/>
      <c r="E71" s="59"/>
      <c r="F71" s="62"/>
      <c r="G71" s="62"/>
      <c r="H71" s="62"/>
      <c r="I71" s="62"/>
    </row>
    <row r="72" ht="20.1" customHeight="1" spans="1:9">
      <c r="A72" s="60">
        <v>20699</v>
      </c>
      <c r="B72" s="60" t="s">
        <v>338</v>
      </c>
      <c r="C72" s="51">
        <f t="shared" si="1"/>
        <v>0</v>
      </c>
      <c r="D72" s="59"/>
      <c r="E72" s="59"/>
      <c r="F72" s="62"/>
      <c r="G72" s="62"/>
      <c r="H72" s="62"/>
      <c r="I72" s="62"/>
    </row>
    <row r="73" ht="20.1" customHeight="1" spans="1:9">
      <c r="A73" s="60">
        <v>207</v>
      </c>
      <c r="B73" s="53" t="s">
        <v>343</v>
      </c>
      <c r="C73" s="51">
        <f t="shared" si="1"/>
        <v>1600</v>
      </c>
      <c r="D73" s="59">
        <f>SUM(D74:D79)</f>
        <v>1450</v>
      </c>
      <c r="E73" s="59">
        <f>SUM(E74:E79)</f>
        <v>150</v>
      </c>
      <c r="F73" s="62"/>
      <c r="G73" s="62"/>
      <c r="H73" s="62"/>
      <c r="I73" s="62"/>
    </row>
    <row r="74" ht="20.1" customHeight="1" spans="1:9">
      <c r="A74" s="60">
        <v>20701</v>
      </c>
      <c r="B74" s="53" t="s">
        <v>344</v>
      </c>
      <c r="C74" s="51">
        <f t="shared" si="1"/>
        <v>1475</v>
      </c>
      <c r="D74" s="59">
        <v>1325</v>
      </c>
      <c r="E74" s="59">
        <v>150</v>
      </c>
      <c r="F74" s="62"/>
      <c r="G74" s="62"/>
      <c r="H74" s="62"/>
      <c r="I74" s="62"/>
    </row>
    <row r="75" ht="20.1" customHeight="1" spans="1:9">
      <c r="A75" s="60">
        <v>20702</v>
      </c>
      <c r="B75" s="53" t="s">
        <v>357</v>
      </c>
      <c r="C75" s="51">
        <f t="shared" si="1"/>
        <v>100</v>
      </c>
      <c r="D75" s="59">
        <v>100</v>
      </c>
      <c r="E75" s="59"/>
      <c r="F75" s="62"/>
      <c r="G75" s="62"/>
      <c r="H75" s="62"/>
      <c r="I75" s="62"/>
    </row>
    <row r="76" ht="20.1" customHeight="1" spans="1:9">
      <c r="A76" s="60">
        <v>20703</v>
      </c>
      <c r="B76" s="53" t="s">
        <v>362</v>
      </c>
      <c r="C76" s="51">
        <f t="shared" si="1"/>
        <v>10</v>
      </c>
      <c r="D76" s="59">
        <v>10</v>
      </c>
      <c r="E76" s="59"/>
      <c r="F76" s="62"/>
      <c r="G76" s="62"/>
      <c r="H76" s="62"/>
      <c r="I76" s="62"/>
    </row>
    <row r="77" ht="20.1" customHeight="1" spans="1:9">
      <c r="A77" s="60">
        <v>20706</v>
      </c>
      <c r="B77" s="53" t="s">
        <v>370</v>
      </c>
      <c r="C77" s="51">
        <f t="shared" si="1"/>
        <v>10</v>
      </c>
      <c r="D77" s="59">
        <v>10</v>
      </c>
      <c r="E77" s="59"/>
      <c r="F77" s="62"/>
      <c r="G77" s="62"/>
      <c r="H77" s="62"/>
      <c r="I77" s="62"/>
    </row>
    <row r="78" ht="20.1" customHeight="1" spans="1:9">
      <c r="A78" s="60">
        <v>20708</v>
      </c>
      <c r="B78" s="53" t="s">
        <v>376</v>
      </c>
      <c r="C78" s="51">
        <f t="shared" si="1"/>
        <v>0</v>
      </c>
      <c r="D78" s="59"/>
      <c r="E78" s="59"/>
      <c r="F78" s="62"/>
      <c r="G78" s="62"/>
      <c r="H78" s="62"/>
      <c r="I78" s="62"/>
    </row>
    <row r="79" ht="20.1" customHeight="1" spans="1:9">
      <c r="A79" s="60">
        <v>20799</v>
      </c>
      <c r="B79" s="53" t="s">
        <v>381</v>
      </c>
      <c r="C79" s="51">
        <f t="shared" si="1"/>
        <v>5</v>
      </c>
      <c r="D79" s="59">
        <v>5</v>
      </c>
      <c r="E79" s="59"/>
      <c r="F79" s="62"/>
      <c r="G79" s="62"/>
      <c r="H79" s="62"/>
      <c r="I79" s="62"/>
    </row>
    <row r="80" ht="20.1" customHeight="1" spans="1:9">
      <c r="A80" s="60">
        <v>208</v>
      </c>
      <c r="B80" s="53" t="s">
        <v>385</v>
      </c>
      <c r="C80" s="51">
        <f t="shared" si="1"/>
        <v>15000</v>
      </c>
      <c r="D80" s="59">
        <f>SUM(D81:D101)</f>
        <v>13740</v>
      </c>
      <c r="E80" s="59">
        <f>SUM(E81:E101)</f>
        <v>1260</v>
      </c>
      <c r="F80" s="62"/>
      <c r="G80" s="62"/>
      <c r="H80" s="62"/>
      <c r="I80" s="62"/>
    </row>
    <row r="81" ht="20.1" customHeight="1" spans="1:9">
      <c r="A81" s="60">
        <v>20801</v>
      </c>
      <c r="B81" s="53" t="s">
        <v>386</v>
      </c>
      <c r="C81" s="51">
        <f t="shared" si="1"/>
        <v>710</v>
      </c>
      <c r="D81" s="59">
        <v>710</v>
      </c>
      <c r="E81" s="59"/>
      <c r="F81" s="62"/>
      <c r="G81" s="62"/>
      <c r="H81" s="62"/>
      <c r="I81" s="62"/>
    </row>
    <row r="82" ht="20.1" customHeight="1" spans="1:9">
      <c r="A82" s="60">
        <v>20802</v>
      </c>
      <c r="B82" s="53" t="s">
        <v>400</v>
      </c>
      <c r="C82" s="51">
        <f t="shared" si="1"/>
        <v>230</v>
      </c>
      <c r="D82" s="59">
        <v>230</v>
      </c>
      <c r="E82" s="59"/>
      <c r="F82" s="62"/>
      <c r="G82" s="62"/>
      <c r="H82" s="62"/>
      <c r="I82" s="62"/>
    </row>
    <row r="83" ht="20.1" customHeight="1" spans="1:9">
      <c r="A83" s="60">
        <v>20804</v>
      </c>
      <c r="B83" s="53" t="s">
        <v>405</v>
      </c>
      <c r="C83" s="51">
        <f t="shared" si="1"/>
        <v>0</v>
      </c>
      <c r="D83" s="59"/>
      <c r="E83" s="59"/>
      <c r="F83" s="62"/>
      <c r="G83" s="62"/>
      <c r="H83" s="62"/>
      <c r="I83" s="62"/>
    </row>
    <row r="84" ht="20.1" customHeight="1" spans="1:9">
      <c r="A84" s="60">
        <v>20805</v>
      </c>
      <c r="B84" s="53" t="s">
        <v>407</v>
      </c>
      <c r="C84" s="51">
        <f t="shared" si="1"/>
        <v>1520</v>
      </c>
      <c r="D84" s="59">
        <v>1520</v>
      </c>
      <c r="E84" s="59"/>
      <c r="F84" s="62"/>
      <c r="G84" s="62"/>
      <c r="H84" s="62"/>
      <c r="I84" s="62"/>
    </row>
    <row r="85" ht="20.1" customHeight="1" spans="1:9">
      <c r="A85" s="60">
        <v>20806</v>
      </c>
      <c r="B85" s="53" t="s">
        <v>416</v>
      </c>
      <c r="C85" s="51">
        <f t="shared" si="1"/>
        <v>0</v>
      </c>
      <c r="D85" s="59"/>
      <c r="E85" s="59"/>
      <c r="F85" s="62"/>
      <c r="G85" s="62"/>
      <c r="H85" s="62"/>
      <c r="I85" s="62"/>
    </row>
    <row r="86" ht="20.1" customHeight="1" spans="1:9">
      <c r="A86" s="60">
        <v>20807</v>
      </c>
      <c r="B86" s="53" t="s">
        <v>420</v>
      </c>
      <c r="C86" s="51">
        <f t="shared" si="1"/>
        <v>440</v>
      </c>
      <c r="D86" s="59">
        <v>440</v>
      </c>
      <c r="E86" s="59"/>
      <c r="F86" s="62"/>
      <c r="G86" s="62"/>
      <c r="H86" s="62"/>
      <c r="I86" s="62"/>
    </row>
    <row r="87" ht="20.1" customHeight="1" spans="1:9">
      <c r="A87" s="60">
        <v>20808</v>
      </c>
      <c r="B87" s="53" t="s">
        <v>430</v>
      </c>
      <c r="C87" s="51">
        <f t="shared" si="1"/>
        <v>1005</v>
      </c>
      <c r="D87" s="59">
        <v>805</v>
      </c>
      <c r="E87" s="59">
        <v>200</v>
      </c>
      <c r="F87" s="62"/>
      <c r="G87" s="62"/>
      <c r="H87" s="62"/>
      <c r="I87" s="62"/>
    </row>
    <row r="88" ht="20.1" customHeight="1" spans="1:9">
      <c r="A88" s="60">
        <v>20809</v>
      </c>
      <c r="B88" s="53" t="s">
        <v>439</v>
      </c>
      <c r="C88" s="51">
        <f t="shared" si="1"/>
        <v>50</v>
      </c>
      <c r="D88" s="59">
        <v>50</v>
      </c>
      <c r="E88" s="59"/>
      <c r="F88" s="62"/>
      <c r="G88" s="62"/>
      <c r="H88" s="62"/>
      <c r="I88" s="62"/>
    </row>
    <row r="89" ht="20.1" customHeight="1" spans="1:9">
      <c r="A89" s="60">
        <v>20810</v>
      </c>
      <c r="B89" s="53" t="s">
        <v>446</v>
      </c>
      <c r="C89" s="51">
        <f t="shared" si="1"/>
        <v>30</v>
      </c>
      <c r="D89" s="59">
        <v>30</v>
      </c>
      <c r="E89" s="59"/>
      <c r="F89" s="62"/>
      <c r="G89" s="62"/>
      <c r="H89" s="62"/>
      <c r="I89" s="62"/>
    </row>
    <row r="90" ht="20.1" customHeight="1" spans="1:9">
      <c r="A90" s="60">
        <v>20811</v>
      </c>
      <c r="B90" s="53" t="s">
        <v>454</v>
      </c>
      <c r="C90" s="51">
        <f t="shared" si="1"/>
        <v>490</v>
      </c>
      <c r="D90" s="59">
        <v>290</v>
      </c>
      <c r="E90" s="59">
        <v>200</v>
      </c>
      <c r="F90" s="62"/>
      <c r="G90" s="62"/>
      <c r="H90" s="62"/>
      <c r="I90" s="62"/>
    </row>
    <row r="91" ht="20.1" customHeight="1" spans="1:9">
      <c r="A91" s="60">
        <v>20816</v>
      </c>
      <c r="B91" s="53" t="s">
        <v>460</v>
      </c>
      <c r="C91" s="51">
        <f t="shared" si="1"/>
        <v>0</v>
      </c>
      <c r="D91" s="59"/>
      <c r="E91" s="59"/>
      <c r="F91" s="62"/>
      <c r="G91" s="62"/>
      <c r="H91" s="62"/>
      <c r="I91" s="62"/>
    </row>
    <row r="92" ht="20.1" customHeight="1" spans="1:9">
      <c r="A92" s="60">
        <v>20819</v>
      </c>
      <c r="B92" s="53" t="s">
        <v>462</v>
      </c>
      <c r="C92" s="51">
        <f t="shared" si="1"/>
        <v>5400</v>
      </c>
      <c r="D92" s="59">
        <v>5400</v>
      </c>
      <c r="E92" s="59"/>
      <c r="F92" s="62"/>
      <c r="G92" s="62"/>
      <c r="H92" s="62"/>
      <c r="I92" s="62"/>
    </row>
    <row r="93" ht="20.1" customHeight="1" spans="1:9">
      <c r="A93" s="60">
        <v>20820</v>
      </c>
      <c r="B93" s="53" t="s">
        <v>465</v>
      </c>
      <c r="C93" s="51">
        <f t="shared" si="1"/>
        <v>0</v>
      </c>
      <c r="D93" s="59"/>
      <c r="E93" s="59"/>
      <c r="F93" s="62"/>
      <c r="G93" s="62"/>
      <c r="H93" s="62"/>
      <c r="I93" s="62"/>
    </row>
    <row r="94" ht="20.1" customHeight="1" spans="1:9">
      <c r="A94" s="60">
        <v>20821</v>
      </c>
      <c r="B94" s="53" t="s">
        <v>468</v>
      </c>
      <c r="C94" s="51">
        <f t="shared" si="1"/>
        <v>700</v>
      </c>
      <c r="D94" s="59">
        <v>700</v>
      </c>
      <c r="E94" s="59"/>
      <c r="F94" s="62"/>
      <c r="G94" s="62"/>
      <c r="H94" s="62"/>
      <c r="I94" s="62"/>
    </row>
    <row r="95" ht="20.1" customHeight="1" spans="1:9">
      <c r="A95" s="60">
        <v>20824</v>
      </c>
      <c r="B95" s="53" t="s">
        <v>471</v>
      </c>
      <c r="C95" s="51">
        <f t="shared" si="1"/>
        <v>0</v>
      </c>
      <c r="D95" s="59"/>
      <c r="E95" s="59"/>
      <c r="F95" s="62"/>
      <c r="G95" s="62"/>
      <c r="H95" s="62"/>
      <c r="I95" s="62"/>
    </row>
    <row r="96" ht="20.1" customHeight="1" spans="1:9">
      <c r="A96" s="60">
        <v>20825</v>
      </c>
      <c r="B96" s="53" t="s">
        <v>474</v>
      </c>
      <c r="C96" s="51">
        <f t="shared" si="1"/>
        <v>0</v>
      </c>
      <c r="D96" s="59"/>
      <c r="E96" s="59"/>
      <c r="F96" s="62"/>
      <c r="G96" s="62"/>
      <c r="H96" s="62"/>
      <c r="I96" s="62"/>
    </row>
    <row r="97" ht="20.1" customHeight="1" spans="1:9">
      <c r="A97" s="60">
        <v>20826</v>
      </c>
      <c r="B97" s="53" t="s">
        <v>477</v>
      </c>
      <c r="C97" s="51">
        <f t="shared" si="1"/>
        <v>4335</v>
      </c>
      <c r="D97" s="59">
        <v>3475</v>
      </c>
      <c r="E97" s="59">
        <v>860</v>
      </c>
      <c r="F97" s="62"/>
      <c r="G97" s="62"/>
      <c r="H97" s="62"/>
      <c r="I97" s="62"/>
    </row>
    <row r="98" ht="20.1" customHeight="1" spans="1:9">
      <c r="A98" s="60">
        <v>20827</v>
      </c>
      <c r="B98" s="53" t="s">
        <v>481</v>
      </c>
      <c r="C98" s="51">
        <f t="shared" si="1"/>
        <v>0</v>
      </c>
      <c r="D98" s="59"/>
      <c r="E98" s="59"/>
      <c r="F98" s="62"/>
      <c r="G98" s="62"/>
      <c r="H98" s="62"/>
      <c r="I98" s="62"/>
    </row>
    <row r="99" ht="20.1" customHeight="1" spans="1:9">
      <c r="A99" s="60">
        <v>20828</v>
      </c>
      <c r="B99" s="52" t="s">
        <v>485</v>
      </c>
      <c r="C99" s="51">
        <f t="shared" si="1"/>
        <v>90</v>
      </c>
      <c r="D99" s="59">
        <v>90</v>
      </c>
      <c r="E99" s="59"/>
      <c r="F99" s="62"/>
      <c r="G99" s="62"/>
      <c r="H99" s="62"/>
      <c r="I99" s="62"/>
    </row>
    <row r="100" ht="20.1" customHeight="1" spans="1:9">
      <c r="A100" s="60">
        <v>20830</v>
      </c>
      <c r="B100" s="53" t="s">
        <v>489</v>
      </c>
      <c r="C100" s="51">
        <f t="shared" si="1"/>
        <v>0</v>
      </c>
      <c r="D100" s="59"/>
      <c r="E100" s="59"/>
      <c r="F100" s="62"/>
      <c r="G100" s="62"/>
      <c r="H100" s="62"/>
      <c r="I100" s="62"/>
    </row>
    <row r="101" ht="20.1" customHeight="1" spans="1:9">
      <c r="A101" s="60">
        <v>20899</v>
      </c>
      <c r="B101" s="53" t="s">
        <v>492</v>
      </c>
      <c r="C101" s="51">
        <f t="shared" si="1"/>
        <v>0</v>
      </c>
      <c r="D101" s="59"/>
      <c r="E101" s="59"/>
      <c r="F101" s="62"/>
      <c r="G101" s="62"/>
      <c r="H101" s="62"/>
      <c r="I101" s="62"/>
    </row>
    <row r="102" ht="20.1" customHeight="1" spans="1:9">
      <c r="A102" s="60">
        <v>210</v>
      </c>
      <c r="B102" s="53" t="s">
        <v>494</v>
      </c>
      <c r="C102" s="51">
        <f t="shared" si="1"/>
        <v>12000</v>
      </c>
      <c r="D102" s="59">
        <f>SUM(D103:D115)</f>
        <v>11830</v>
      </c>
      <c r="E102" s="59">
        <f>SUM(E103:E115)</f>
        <v>170</v>
      </c>
      <c r="F102" s="62"/>
      <c r="G102" s="62"/>
      <c r="H102" s="62"/>
      <c r="I102" s="62"/>
    </row>
    <row r="103" ht="20.1" customHeight="1" spans="1:9">
      <c r="A103" s="60">
        <v>21001</v>
      </c>
      <c r="B103" s="53" t="s">
        <v>495</v>
      </c>
      <c r="C103" s="51">
        <f t="shared" si="1"/>
        <v>230</v>
      </c>
      <c r="D103" s="59">
        <v>230</v>
      </c>
      <c r="E103" s="59"/>
      <c r="F103" s="62"/>
      <c r="G103" s="62"/>
      <c r="H103" s="62"/>
      <c r="I103" s="62"/>
    </row>
    <row r="104" ht="20.1" customHeight="1" spans="1:9">
      <c r="A104" s="60">
        <v>21002</v>
      </c>
      <c r="B104" s="53" t="s">
        <v>497</v>
      </c>
      <c r="C104" s="51">
        <f t="shared" si="1"/>
        <v>0</v>
      </c>
      <c r="D104" s="59"/>
      <c r="E104" s="59"/>
      <c r="F104" s="62"/>
      <c r="G104" s="62"/>
      <c r="H104" s="62"/>
      <c r="I104" s="62"/>
    </row>
    <row r="105" ht="20.1" customHeight="1" spans="1:9">
      <c r="A105" s="60">
        <v>21003</v>
      </c>
      <c r="B105" s="53" t="s">
        <v>512</v>
      </c>
      <c r="C105" s="51">
        <f t="shared" si="1"/>
        <v>1530</v>
      </c>
      <c r="D105" s="59">
        <v>1530</v>
      </c>
      <c r="E105" s="59"/>
      <c r="F105" s="62"/>
      <c r="G105" s="62"/>
      <c r="H105" s="62"/>
      <c r="I105" s="62"/>
    </row>
    <row r="106" ht="20.1" customHeight="1" spans="1:9">
      <c r="A106" s="60">
        <v>21004</v>
      </c>
      <c r="B106" s="53" t="s">
        <v>516</v>
      </c>
      <c r="C106" s="51">
        <f t="shared" si="1"/>
        <v>2810</v>
      </c>
      <c r="D106" s="59">
        <v>2810</v>
      </c>
      <c r="E106" s="59"/>
      <c r="F106" s="62"/>
      <c r="G106" s="62"/>
      <c r="H106" s="62"/>
      <c r="I106" s="62"/>
    </row>
    <row r="107" ht="20.1" customHeight="1" spans="1:9">
      <c r="A107" s="60">
        <v>21006</v>
      </c>
      <c r="B107" s="53" t="s">
        <v>528</v>
      </c>
      <c r="C107" s="51">
        <f t="shared" si="1"/>
        <v>10</v>
      </c>
      <c r="D107" s="59">
        <v>10</v>
      </c>
      <c r="E107" s="59"/>
      <c r="F107" s="62"/>
      <c r="G107" s="62"/>
      <c r="H107" s="62"/>
      <c r="I107" s="62"/>
    </row>
    <row r="108" ht="20.1" customHeight="1" spans="1:9">
      <c r="A108" s="60">
        <v>21007</v>
      </c>
      <c r="B108" s="53" t="s">
        <v>531</v>
      </c>
      <c r="C108" s="51">
        <f t="shared" si="1"/>
        <v>210</v>
      </c>
      <c r="D108" s="59">
        <v>210</v>
      </c>
      <c r="E108" s="59"/>
      <c r="F108" s="62"/>
      <c r="G108" s="62"/>
      <c r="H108" s="62"/>
      <c r="I108" s="62"/>
    </row>
    <row r="109" ht="20.1" customHeight="1" spans="1:9">
      <c r="A109" s="60">
        <v>21011</v>
      </c>
      <c r="B109" s="53" t="s">
        <v>535</v>
      </c>
      <c r="C109" s="51">
        <f t="shared" si="1"/>
        <v>1350</v>
      </c>
      <c r="D109" s="59">
        <v>1350</v>
      </c>
      <c r="E109" s="59"/>
      <c r="F109" s="62"/>
      <c r="G109" s="62"/>
      <c r="H109" s="62"/>
      <c r="I109" s="62"/>
    </row>
    <row r="110" ht="20.1" customHeight="1" spans="1:9">
      <c r="A110" s="60">
        <v>21012</v>
      </c>
      <c r="B110" s="53" t="s">
        <v>540</v>
      </c>
      <c r="C110" s="51">
        <f t="shared" si="1"/>
        <v>4800</v>
      </c>
      <c r="D110" s="59">
        <v>4800</v>
      </c>
      <c r="E110" s="59"/>
      <c r="F110" s="62"/>
      <c r="G110" s="62"/>
      <c r="H110" s="62"/>
      <c r="I110" s="62"/>
    </row>
    <row r="111" ht="20.1" customHeight="1" spans="1:9">
      <c r="A111" s="60">
        <v>21013</v>
      </c>
      <c r="B111" s="53" t="s">
        <v>544</v>
      </c>
      <c r="C111" s="51">
        <f t="shared" si="1"/>
        <v>700</v>
      </c>
      <c r="D111" s="59">
        <v>700</v>
      </c>
      <c r="E111" s="59"/>
      <c r="F111" s="62"/>
      <c r="G111" s="62"/>
      <c r="H111" s="62"/>
      <c r="I111" s="62"/>
    </row>
    <row r="112" ht="20.1" customHeight="1" spans="1:9">
      <c r="A112" s="60">
        <v>21014</v>
      </c>
      <c r="B112" s="53" t="s">
        <v>548</v>
      </c>
      <c r="C112" s="51">
        <f t="shared" si="1"/>
        <v>10</v>
      </c>
      <c r="D112" s="59">
        <v>10</v>
      </c>
      <c r="E112" s="59"/>
      <c r="F112" s="62"/>
      <c r="G112" s="62"/>
      <c r="H112" s="62"/>
      <c r="I112" s="62"/>
    </row>
    <row r="113" ht="20.1" customHeight="1" spans="1:9">
      <c r="A113" s="60">
        <v>21015</v>
      </c>
      <c r="B113" s="53" t="s">
        <v>551</v>
      </c>
      <c r="C113" s="51">
        <f t="shared" si="1"/>
        <v>100</v>
      </c>
      <c r="D113" s="59">
        <v>100</v>
      </c>
      <c r="E113" s="59"/>
      <c r="F113" s="62"/>
      <c r="G113" s="62"/>
      <c r="H113" s="62"/>
      <c r="I113" s="62"/>
    </row>
    <row r="114" ht="20.1" customHeight="1" spans="1:9">
      <c r="A114" s="60">
        <v>21016</v>
      </c>
      <c r="B114" s="53" t="s">
        <v>555</v>
      </c>
      <c r="C114" s="51">
        <f t="shared" si="1"/>
        <v>250</v>
      </c>
      <c r="D114" s="59">
        <v>80</v>
      </c>
      <c r="E114" s="59">
        <v>170</v>
      </c>
      <c r="F114" s="62"/>
      <c r="G114" s="62"/>
      <c r="H114" s="62"/>
      <c r="I114" s="62"/>
    </row>
    <row r="115" ht="20.1" customHeight="1" spans="1:9">
      <c r="A115" s="60">
        <v>21099</v>
      </c>
      <c r="B115" s="53" t="s">
        <v>557</v>
      </c>
      <c r="C115" s="51">
        <f t="shared" si="1"/>
        <v>0</v>
      </c>
      <c r="D115" s="59"/>
      <c r="E115" s="59"/>
      <c r="F115" s="62"/>
      <c r="G115" s="62"/>
      <c r="H115" s="62"/>
      <c r="I115" s="62"/>
    </row>
    <row r="116" ht="20.1" customHeight="1" spans="1:9">
      <c r="A116" s="60">
        <v>211</v>
      </c>
      <c r="B116" s="53" t="s">
        <v>559</v>
      </c>
      <c r="C116" s="51">
        <f t="shared" si="1"/>
        <v>14067</v>
      </c>
      <c r="D116" s="59">
        <f>SUM(D117:D131)</f>
        <v>7542</v>
      </c>
      <c r="E116" s="59">
        <f>SUM(E117:E131)</f>
        <v>6525</v>
      </c>
      <c r="F116" s="62"/>
      <c r="G116" s="62"/>
      <c r="H116" s="62"/>
      <c r="I116" s="62"/>
    </row>
    <row r="117" ht="20.1" customHeight="1" spans="1:9">
      <c r="A117" s="60">
        <v>21101</v>
      </c>
      <c r="B117" s="53" t="s">
        <v>560</v>
      </c>
      <c r="C117" s="51">
        <f t="shared" si="1"/>
        <v>0</v>
      </c>
      <c r="D117" s="59"/>
      <c r="E117" s="59"/>
      <c r="F117" s="62"/>
      <c r="G117" s="62"/>
      <c r="H117" s="62"/>
      <c r="I117" s="62"/>
    </row>
    <row r="118" ht="20.1" customHeight="1" spans="1:9">
      <c r="A118" s="60">
        <v>21102</v>
      </c>
      <c r="B118" s="53" t="s">
        <v>567</v>
      </c>
      <c r="C118" s="51">
        <f t="shared" si="1"/>
        <v>0</v>
      </c>
      <c r="D118" s="59"/>
      <c r="E118" s="59"/>
      <c r="F118" s="62"/>
      <c r="G118" s="62"/>
      <c r="H118" s="62"/>
      <c r="I118" s="62"/>
    </row>
    <row r="119" ht="20.1" customHeight="1" spans="1:9">
      <c r="A119" s="60">
        <v>21103</v>
      </c>
      <c r="B119" s="53" t="s">
        <v>571</v>
      </c>
      <c r="C119" s="51">
        <f t="shared" si="1"/>
        <v>2000</v>
      </c>
      <c r="D119" s="59">
        <v>2000</v>
      </c>
      <c r="E119" s="59"/>
      <c r="F119" s="62"/>
      <c r="G119" s="62"/>
      <c r="H119" s="62"/>
      <c r="I119" s="62"/>
    </row>
    <row r="120" ht="20.1" customHeight="1" spans="1:9">
      <c r="A120" s="60">
        <v>21104</v>
      </c>
      <c r="B120" s="53" t="s">
        <v>580</v>
      </c>
      <c r="C120" s="51">
        <f t="shared" si="1"/>
        <v>12037</v>
      </c>
      <c r="D120" s="59">
        <v>5512</v>
      </c>
      <c r="E120" s="59">
        <v>6525</v>
      </c>
      <c r="F120" s="62"/>
      <c r="G120" s="62"/>
      <c r="H120" s="62"/>
      <c r="I120" s="62"/>
    </row>
    <row r="121" ht="20.1" customHeight="1" spans="1:9">
      <c r="A121" s="60">
        <v>21105</v>
      </c>
      <c r="B121" s="53" t="s">
        <v>587</v>
      </c>
      <c r="C121" s="51">
        <f t="shared" si="1"/>
        <v>0</v>
      </c>
      <c r="D121" s="59"/>
      <c r="E121" s="59"/>
      <c r="F121" s="62"/>
      <c r="G121" s="62"/>
      <c r="H121" s="62"/>
      <c r="I121" s="62"/>
    </row>
    <row r="122" ht="20.1" customHeight="1" spans="1:9">
      <c r="A122" s="60">
        <v>21106</v>
      </c>
      <c r="B122" s="53" t="s">
        <v>594</v>
      </c>
      <c r="C122" s="51">
        <f t="shared" si="1"/>
        <v>5</v>
      </c>
      <c r="D122" s="59">
        <v>5</v>
      </c>
      <c r="E122" s="59"/>
      <c r="F122" s="62"/>
      <c r="G122" s="62"/>
      <c r="H122" s="62"/>
      <c r="I122" s="62"/>
    </row>
    <row r="123" ht="20.1" customHeight="1" spans="1:9">
      <c r="A123" s="60">
        <v>21107</v>
      </c>
      <c r="B123" s="53" t="s">
        <v>600</v>
      </c>
      <c r="C123" s="51">
        <f t="shared" si="1"/>
        <v>0</v>
      </c>
      <c r="D123" s="59"/>
      <c r="E123" s="59"/>
      <c r="F123" s="62"/>
      <c r="G123" s="62"/>
      <c r="H123" s="62"/>
      <c r="I123" s="62"/>
    </row>
    <row r="124" ht="20.1" customHeight="1" spans="1:9">
      <c r="A124" s="60">
        <v>21108</v>
      </c>
      <c r="B124" s="53" t="s">
        <v>603</v>
      </c>
      <c r="C124" s="51">
        <f t="shared" si="1"/>
        <v>0</v>
      </c>
      <c r="D124" s="59"/>
      <c r="E124" s="59"/>
      <c r="F124" s="62"/>
      <c r="G124" s="62"/>
      <c r="H124" s="62"/>
      <c r="I124" s="62"/>
    </row>
    <row r="125" ht="20.1" customHeight="1" spans="1:9">
      <c r="A125" s="60">
        <v>21109</v>
      </c>
      <c r="B125" s="53" t="s">
        <v>606</v>
      </c>
      <c r="C125" s="51">
        <f t="shared" si="1"/>
        <v>0</v>
      </c>
      <c r="D125" s="59"/>
      <c r="E125" s="59"/>
      <c r="F125" s="62"/>
      <c r="G125" s="62"/>
      <c r="H125" s="62"/>
      <c r="I125" s="62"/>
    </row>
    <row r="126" ht="20.1" customHeight="1" spans="1:9">
      <c r="A126" s="60">
        <v>21110</v>
      </c>
      <c r="B126" s="53" t="s">
        <v>608</v>
      </c>
      <c r="C126" s="51">
        <f t="shared" si="1"/>
        <v>0</v>
      </c>
      <c r="D126" s="59"/>
      <c r="E126" s="59"/>
      <c r="F126" s="62"/>
      <c r="G126" s="62"/>
      <c r="H126" s="62"/>
      <c r="I126" s="62"/>
    </row>
    <row r="127" ht="20.1" customHeight="1" spans="1:9">
      <c r="A127" s="60">
        <v>21111</v>
      </c>
      <c r="B127" s="53" t="s">
        <v>610</v>
      </c>
      <c r="C127" s="51">
        <f t="shared" si="1"/>
        <v>25</v>
      </c>
      <c r="D127" s="59">
        <v>25</v>
      </c>
      <c r="E127" s="59"/>
      <c r="F127" s="62"/>
      <c r="G127" s="62"/>
      <c r="H127" s="62"/>
      <c r="I127" s="62"/>
    </row>
    <row r="128" ht="20.1" customHeight="1" spans="1:9">
      <c r="A128" s="60">
        <v>21112</v>
      </c>
      <c r="B128" s="53" t="s">
        <v>616</v>
      </c>
      <c r="C128" s="51">
        <f t="shared" si="1"/>
        <v>0</v>
      </c>
      <c r="D128" s="59"/>
      <c r="E128" s="59"/>
      <c r="F128" s="62"/>
      <c r="G128" s="62"/>
      <c r="H128" s="62"/>
      <c r="I128" s="62"/>
    </row>
    <row r="129" ht="20.1" customHeight="1" spans="1:9">
      <c r="A129" s="60">
        <v>21113</v>
      </c>
      <c r="B129" s="53" t="s">
        <v>618</v>
      </c>
      <c r="C129" s="51">
        <f t="shared" si="1"/>
        <v>0</v>
      </c>
      <c r="D129" s="59"/>
      <c r="E129" s="59"/>
      <c r="F129" s="62"/>
      <c r="G129" s="62"/>
      <c r="H129" s="62"/>
      <c r="I129" s="62"/>
    </row>
    <row r="130" ht="20.1" customHeight="1" spans="1:9">
      <c r="A130" s="60">
        <v>21114</v>
      </c>
      <c r="B130" s="53" t="s">
        <v>620</v>
      </c>
      <c r="C130" s="51">
        <f t="shared" si="1"/>
        <v>0</v>
      </c>
      <c r="D130" s="59"/>
      <c r="E130" s="59"/>
      <c r="F130" s="62"/>
      <c r="G130" s="62"/>
      <c r="H130" s="62"/>
      <c r="I130" s="62"/>
    </row>
    <row r="131" ht="20.1" customHeight="1" spans="1:9">
      <c r="A131" s="60">
        <v>21199</v>
      </c>
      <c r="B131" s="53" t="s">
        <v>626</v>
      </c>
      <c r="C131" s="51">
        <f t="shared" si="1"/>
        <v>0</v>
      </c>
      <c r="D131" s="59"/>
      <c r="E131" s="59"/>
      <c r="F131" s="62"/>
      <c r="G131" s="62"/>
      <c r="H131" s="62"/>
      <c r="I131" s="62"/>
    </row>
    <row r="132" ht="20.1" customHeight="1" spans="1:9">
      <c r="A132" s="60">
        <v>212</v>
      </c>
      <c r="B132" s="53" t="s">
        <v>628</v>
      </c>
      <c r="C132" s="51">
        <f t="shared" si="1"/>
        <v>7000</v>
      </c>
      <c r="D132" s="59">
        <f>SUM(D133:D138)</f>
        <v>6940</v>
      </c>
      <c r="E132" s="59">
        <f>SUM(E133:E138)</f>
        <v>60</v>
      </c>
      <c r="F132" s="62"/>
      <c r="G132" s="62"/>
      <c r="H132" s="62"/>
      <c r="I132" s="62"/>
    </row>
    <row r="133" ht="20.1" customHeight="1" spans="1:9">
      <c r="A133" s="60">
        <v>21201</v>
      </c>
      <c r="B133" s="53" t="s">
        <v>629</v>
      </c>
      <c r="C133" s="51">
        <f t="shared" si="1"/>
        <v>1630</v>
      </c>
      <c r="D133" s="59">
        <v>1570</v>
      </c>
      <c r="E133" s="59">
        <v>60</v>
      </c>
      <c r="F133" s="62"/>
      <c r="G133" s="62"/>
      <c r="H133" s="62"/>
      <c r="I133" s="62"/>
    </row>
    <row r="134" ht="20.1" customHeight="1" spans="1:9">
      <c r="A134" s="60">
        <v>21202</v>
      </c>
      <c r="B134" s="53" t="s">
        <v>637</v>
      </c>
      <c r="C134" s="51">
        <f t="shared" ref="C134:C197" si="2">SUM(D134:I134)</f>
        <v>0</v>
      </c>
      <c r="D134" s="59"/>
      <c r="E134" s="59"/>
      <c r="F134" s="62"/>
      <c r="G134" s="62"/>
      <c r="H134" s="62"/>
      <c r="I134" s="62"/>
    </row>
    <row r="135" ht="20.1" customHeight="1" spans="1:9">
      <c r="A135" s="60">
        <v>21203</v>
      </c>
      <c r="B135" s="53" t="s">
        <v>639</v>
      </c>
      <c r="C135" s="51">
        <f t="shared" si="2"/>
        <v>4570</v>
      </c>
      <c r="D135" s="59">
        <v>4570</v>
      </c>
      <c r="E135" s="59"/>
      <c r="F135" s="62"/>
      <c r="G135" s="62"/>
      <c r="H135" s="62"/>
      <c r="I135" s="62"/>
    </row>
    <row r="136" ht="20.1" customHeight="1" spans="1:9">
      <c r="A136" s="60">
        <v>21205</v>
      </c>
      <c r="B136" s="53" t="s">
        <v>642</v>
      </c>
      <c r="C136" s="51">
        <f t="shared" si="2"/>
        <v>400</v>
      </c>
      <c r="D136" s="59">
        <v>400</v>
      </c>
      <c r="E136" s="59"/>
      <c r="F136" s="62"/>
      <c r="G136" s="62"/>
      <c r="H136" s="62"/>
      <c r="I136" s="62"/>
    </row>
    <row r="137" ht="20.1" customHeight="1" spans="1:9">
      <c r="A137" s="60">
        <v>21206</v>
      </c>
      <c r="B137" s="53" t="s">
        <v>644</v>
      </c>
      <c r="C137" s="51">
        <f t="shared" si="2"/>
        <v>0</v>
      </c>
      <c r="D137" s="59"/>
      <c r="E137" s="59"/>
      <c r="F137" s="62"/>
      <c r="G137" s="62"/>
      <c r="H137" s="62"/>
      <c r="I137" s="62"/>
    </row>
    <row r="138" ht="20.1" customHeight="1" spans="1:9">
      <c r="A138" s="52">
        <v>21299</v>
      </c>
      <c r="B138" s="53" t="s">
        <v>646</v>
      </c>
      <c r="C138" s="51">
        <f t="shared" si="2"/>
        <v>400</v>
      </c>
      <c r="D138" s="59">
        <v>400</v>
      </c>
      <c r="E138" s="59"/>
      <c r="F138" s="62"/>
      <c r="G138" s="62"/>
      <c r="H138" s="62"/>
      <c r="I138" s="62"/>
    </row>
    <row r="139" ht="20.1" customHeight="1" spans="1:9">
      <c r="A139" s="60">
        <v>213</v>
      </c>
      <c r="B139" s="53" t="s">
        <v>648</v>
      </c>
      <c r="C139" s="51">
        <f t="shared" si="2"/>
        <v>21000</v>
      </c>
      <c r="D139" s="59">
        <f>SUM(D140:D147)</f>
        <v>12984</v>
      </c>
      <c r="E139" s="59">
        <f>SUM(E140:E147)</f>
        <v>8016</v>
      </c>
      <c r="F139" s="62"/>
      <c r="G139" s="62"/>
      <c r="H139" s="62"/>
      <c r="I139" s="62"/>
    </row>
    <row r="140" ht="20.1" customHeight="1" spans="1:9">
      <c r="A140" s="60">
        <v>21301</v>
      </c>
      <c r="B140" s="53" t="s">
        <v>649</v>
      </c>
      <c r="C140" s="51">
        <f t="shared" si="2"/>
        <v>4665</v>
      </c>
      <c r="D140" s="59">
        <v>2065</v>
      </c>
      <c r="E140" s="59">
        <v>2600</v>
      </c>
      <c r="F140" s="62"/>
      <c r="G140" s="62"/>
      <c r="H140" s="62"/>
      <c r="I140" s="62"/>
    </row>
    <row r="141" ht="20.1" customHeight="1" spans="1:9">
      <c r="A141" s="60">
        <v>21302</v>
      </c>
      <c r="B141" s="53" t="s">
        <v>671</v>
      </c>
      <c r="C141" s="51">
        <f t="shared" si="2"/>
        <v>410</v>
      </c>
      <c r="D141" s="59">
        <v>410</v>
      </c>
      <c r="E141" s="59"/>
      <c r="F141" s="62"/>
      <c r="G141" s="62"/>
      <c r="H141" s="62"/>
      <c r="I141" s="62"/>
    </row>
    <row r="142" ht="20.1" customHeight="1" spans="1:9">
      <c r="A142" s="60">
        <v>21303</v>
      </c>
      <c r="B142" s="53" t="s">
        <v>689</v>
      </c>
      <c r="C142" s="51">
        <f t="shared" si="2"/>
        <v>4240</v>
      </c>
      <c r="D142" s="59">
        <v>3890</v>
      </c>
      <c r="E142" s="59">
        <v>350</v>
      </c>
      <c r="F142" s="62"/>
      <c r="G142" s="62"/>
      <c r="H142" s="62"/>
      <c r="I142" s="62"/>
    </row>
    <row r="143" ht="20.1" customHeight="1" spans="1:9">
      <c r="A143" s="60">
        <v>21305</v>
      </c>
      <c r="B143" s="53" t="s">
        <v>713</v>
      </c>
      <c r="C143" s="51">
        <f t="shared" si="2"/>
        <v>10145</v>
      </c>
      <c r="D143" s="59">
        <v>5729</v>
      </c>
      <c r="E143" s="59">
        <v>4416</v>
      </c>
      <c r="F143" s="62"/>
      <c r="G143" s="62"/>
      <c r="H143" s="62"/>
      <c r="I143" s="62"/>
    </row>
    <row r="144" ht="20.1" customHeight="1" spans="1:9">
      <c r="A144" s="60">
        <v>21307</v>
      </c>
      <c r="B144" s="53" t="s">
        <v>720</v>
      </c>
      <c r="C144" s="51">
        <f t="shared" si="2"/>
        <v>1260</v>
      </c>
      <c r="D144" s="59">
        <v>610</v>
      </c>
      <c r="E144" s="59">
        <v>650</v>
      </c>
      <c r="F144" s="62"/>
      <c r="G144" s="62"/>
      <c r="H144" s="62"/>
      <c r="I144" s="62"/>
    </row>
    <row r="145" ht="20.1" customHeight="1" spans="1:9">
      <c r="A145" s="60">
        <v>21308</v>
      </c>
      <c r="B145" s="53" t="s">
        <v>727</v>
      </c>
      <c r="C145" s="51">
        <f t="shared" si="2"/>
        <v>280</v>
      </c>
      <c r="D145" s="59">
        <v>280</v>
      </c>
      <c r="E145" s="59"/>
      <c r="F145" s="62"/>
      <c r="G145" s="62"/>
      <c r="H145" s="62"/>
      <c r="I145" s="62"/>
    </row>
    <row r="146" ht="20.1" customHeight="1" spans="1:9">
      <c r="A146" s="60">
        <v>21309</v>
      </c>
      <c r="B146" s="53" t="s">
        <v>733</v>
      </c>
      <c r="C146" s="51">
        <f t="shared" si="2"/>
        <v>0</v>
      </c>
      <c r="D146" s="59"/>
      <c r="E146" s="59"/>
      <c r="F146" s="62"/>
      <c r="G146" s="62"/>
      <c r="H146" s="62"/>
      <c r="I146" s="62"/>
    </row>
    <row r="147" ht="20.1" customHeight="1" spans="1:9">
      <c r="A147" s="60">
        <v>21399</v>
      </c>
      <c r="B147" s="53" t="s">
        <v>736</v>
      </c>
      <c r="C147" s="51">
        <f t="shared" si="2"/>
        <v>0</v>
      </c>
      <c r="D147" s="59"/>
      <c r="E147" s="59"/>
      <c r="F147" s="62"/>
      <c r="G147" s="62"/>
      <c r="H147" s="62"/>
      <c r="I147" s="62"/>
    </row>
    <row r="148" ht="20.1" customHeight="1" spans="1:9">
      <c r="A148" s="60">
        <v>214</v>
      </c>
      <c r="B148" s="53" t="s">
        <v>739</v>
      </c>
      <c r="C148" s="51">
        <f t="shared" si="2"/>
        <v>2400</v>
      </c>
      <c r="D148" s="59">
        <f>SUM(D149:D154)</f>
        <v>2400</v>
      </c>
      <c r="E148" s="59">
        <f>SUM(E149:E154)</f>
        <v>0</v>
      </c>
      <c r="F148" s="62"/>
      <c r="G148" s="62"/>
      <c r="H148" s="62"/>
      <c r="I148" s="62"/>
    </row>
    <row r="149" ht="20.1" customHeight="1" spans="1:9">
      <c r="A149" s="60">
        <v>21401</v>
      </c>
      <c r="B149" s="53" t="s">
        <v>740</v>
      </c>
      <c r="C149" s="51">
        <f t="shared" si="2"/>
        <v>2400</v>
      </c>
      <c r="D149" s="59">
        <v>2400</v>
      </c>
      <c r="E149" s="59"/>
      <c r="F149" s="62"/>
      <c r="G149" s="62"/>
      <c r="H149" s="62"/>
      <c r="I149" s="62"/>
    </row>
    <row r="150" ht="20.1" customHeight="1" spans="1:9">
      <c r="A150" s="60">
        <v>21402</v>
      </c>
      <c r="B150" s="53" t="s">
        <v>759</v>
      </c>
      <c r="C150" s="51">
        <f t="shared" si="2"/>
        <v>0</v>
      </c>
      <c r="D150" s="59"/>
      <c r="E150" s="59"/>
      <c r="F150" s="62"/>
      <c r="G150" s="62"/>
      <c r="H150" s="62"/>
      <c r="I150" s="62"/>
    </row>
    <row r="151" ht="20.1" customHeight="1" spans="1:9">
      <c r="A151" s="60">
        <v>21403</v>
      </c>
      <c r="B151" s="53" t="s">
        <v>766</v>
      </c>
      <c r="C151" s="51">
        <f t="shared" si="2"/>
        <v>0</v>
      </c>
      <c r="D151" s="59"/>
      <c r="E151" s="59"/>
      <c r="F151" s="62"/>
      <c r="G151" s="62"/>
      <c r="H151" s="62"/>
      <c r="I151" s="62"/>
    </row>
    <row r="152" ht="20.1" customHeight="1" spans="1:9">
      <c r="A152" s="60">
        <v>21405</v>
      </c>
      <c r="B152" s="53" t="s">
        <v>773</v>
      </c>
      <c r="C152" s="51">
        <f t="shared" si="2"/>
        <v>0</v>
      </c>
      <c r="D152" s="59"/>
      <c r="E152" s="59"/>
      <c r="F152" s="62"/>
      <c r="G152" s="62"/>
      <c r="H152" s="62"/>
      <c r="I152" s="62"/>
    </row>
    <row r="153" ht="20.1" customHeight="1" spans="1:9">
      <c r="A153" s="60">
        <v>21406</v>
      </c>
      <c r="B153" s="53" t="s">
        <v>776</v>
      </c>
      <c r="C153" s="51">
        <f t="shared" si="2"/>
        <v>0</v>
      </c>
      <c r="D153" s="59"/>
      <c r="E153" s="59"/>
      <c r="F153" s="62"/>
      <c r="G153" s="62"/>
      <c r="H153" s="62"/>
      <c r="I153" s="62"/>
    </row>
    <row r="154" ht="20.1" customHeight="1" spans="1:9">
      <c r="A154" s="60">
        <v>21499</v>
      </c>
      <c r="B154" s="53" t="s">
        <v>781</v>
      </c>
      <c r="C154" s="51">
        <f t="shared" si="2"/>
        <v>0</v>
      </c>
      <c r="D154" s="59"/>
      <c r="E154" s="59"/>
      <c r="F154" s="62"/>
      <c r="G154" s="62"/>
      <c r="H154" s="62"/>
      <c r="I154" s="62"/>
    </row>
    <row r="155" ht="20.1" customHeight="1" spans="1:9">
      <c r="A155" s="60">
        <v>215</v>
      </c>
      <c r="B155" s="53" t="s">
        <v>784</v>
      </c>
      <c r="C155" s="51">
        <f t="shared" si="2"/>
        <v>1000</v>
      </c>
      <c r="D155" s="59">
        <f>SUM(D156:D162)</f>
        <v>980</v>
      </c>
      <c r="E155" s="59">
        <f>SUM(E156:E162)</f>
        <v>20</v>
      </c>
      <c r="F155" s="62"/>
      <c r="G155" s="62"/>
      <c r="H155" s="62"/>
      <c r="I155" s="62"/>
    </row>
    <row r="156" ht="20.1" customHeight="1" spans="1:9">
      <c r="A156" s="60">
        <v>21501</v>
      </c>
      <c r="B156" s="53" t="s">
        <v>785</v>
      </c>
      <c r="C156" s="51">
        <f t="shared" si="2"/>
        <v>0</v>
      </c>
      <c r="D156" s="59"/>
      <c r="E156" s="59"/>
      <c r="F156" s="62"/>
      <c r="G156" s="62"/>
      <c r="H156" s="62"/>
      <c r="I156" s="62"/>
    </row>
    <row r="157" ht="20.1" customHeight="1" spans="1:9">
      <c r="A157" s="60">
        <v>21502</v>
      </c>
      <c r="B157" s="53" t="s">
        <v>792</v>
      </c>
      <c r="C157" s="51">
        <f t="shared" si="2"/>
        <v>0</v>
      </c>
      <c r="D157" s="59"/>
      <c r="E157" s="59"/>
      <c r="F157" s="62"/>
      <c r="G157" s="62"/>
      <c r="H157" s="62"/>
      <c r="I157" s="62"/>
    </row>
    <row r="158" ht="20.1" customHeight="1" spans="1:9">
      <c r="A158" s="60">
        <v>21503</v>
      </c>
      <c r="B158" s="53" t="s">
        <v>805</v>
      </c>
      <c r="C158" s="51">
        <f t="shared" si="2"/>
        <v>0</v>
      </c>
      <c r="D158" s="59"/>
      <c r="E158" s="59"/>
      <c r="F158" s="62"/>
      <c r="G158" s="62"/>
      <c r="H158" s="62"/>
      <c r="I158" s="62"/>
    </row>
    <row r="159" ht="20.1" customHeight="1" spans="1:9">
      <c r="A159" s="60">
        <v>21505</v>
      </c>
      <c r="B159" s="53" t="s">
        <v>807</v>
      </c>
      <c r="C159" s="51">
        <f t="shared" si="2"/>
        <v>0</v>
      </c>
      <c r="D159" s="59"/>
      <c r="E159" s="59"/>
      <c r="F159" s="62"/>
      <c r="G159" s="62"/>
      <c r="H159" s="62"/>
      <c r="I159" s="62"/>
    </row>
    <row r="160" ht="20.1" customHeight="1" spans="1:9">
      <c r="A160" s="60">
        <v>21507</v>
      </c>
      <c r="B160" s="53" t="s">
        <v>814</v>
      </c>
      <c r="C160" s="51">
        <f t="shared" si="2"/>
        <v>0</v>
      </c>
      <c r="D160" s="59"/>
      <c r="E160" s="59"/>
      <c r="F160" s="62"/>
      <c r="G160" s="62"/>
      <c r="H160" s="62"/>
      <c r="I160" s="62"/>
    </row>
    <row r="161" ht="20.1" customHeight="1" spans="1:9">
      <c r="A161" s="60">
        <v>21508</v>
      </c>
      <c r="B161" s="53" t="s">
        <v>818</v>
      </c>
      <c r="C161" s="51">
        <f t="shared" si="2"/>
        <v>920</v>
      </c>
      <c r="D161" s="59">
        <v>900</v>
      </c>
      <c r="E161" s="59">
        <v>20</v>
      </c>
      <c r="F161" s="62"/>
      <c r="G161" s="62"/>
      <c r="H161" s="62"/>
      <c r="I161" s="62"/>
    </row>
    <row r="162" ht="20.1" customHeight="1" spans="1:9">
      <c r="A162" s="60">
        <v>21599</v>
      </c>
      <c r="B162" s="53" t="s">
        <v>823</v>
      </c>
      <c r="C162" s="51">
        <f t="shared" si="2"/>
        <v>80</v>
      </c>
      <c r="D162" s="59">
        <v>80</v>
      </c>
      <c r="E162" s="59"/>
      <c r="F162" s="62"/>
      <c r="G162" s="62"/>
      <c r="H162" s="62"/>
      <c r="I162" s="62"/>
    </row>
    <row r="163" ht="20.1" customHeight="1" spans="1:9">
      <c r="A163" s="60">
        <v>216</v>
      </c>
      <c r="B163" s="53" t="s">
        <v>829</v>
      </c>
      <c r="C163" s="51">
        <f t="shared" si="2"/>
        <v>500</v>
      </c>
      <c r="D163" s="59">
        <f>SUM(D164:D166)</f>
        <v>480</v>
      </c>
      <c r="E163" s="59">
        <f>SUM(E164:E166)</f>
        <v>20</v>
      </c>
      <c r="F163" s="62"/>
      <c r="G163" s="62"/>
      <c r="H163" s="62"/>
      <c r="I163" s="62"/>
    </row>
    <row r="164" ht="20.1" customHeight="1" spans="1:9">
      <c r="A164" s="60">
        <v>21602</v>
      </c>
      <c r="B164" s="53" t="s">
        <v>830</v>
      </c>
      <c r="C164" s="51">
        <f t="shared" si="2"/>
        <v>0</v>
      </c>
      <c r="D164" s="59"/>
      <c r="E164" s="59"/>
      <c r="F164" s="62"/>
      <c r="G164" s="62"/>
      <c r="H164" s="62"/>
      <c r="I164" s="62"/>
    </row>
    <row r="165" ht="20.1" customHeight="1" spans="1:9">
      <c r="A165" s="60">
        <v>21606</v>
      </c>
      <c r="B165" s="53" t="s">
        <v>836</v>
      </c>
      <c r="C165" s="51">
        <f t="shared" si="2"/>
        <v>0</v>
      </c>
      <c r="D165" s="59"/>
      <c r="E165" s="59"/>
      <c r="F165" s="62"/>
      <c r="G165" s="62"/>
      <c r="H165" s="62"/>
      <c r="I165" s="62"/>
    </row>
    <row r="166" ht="20.1" customHeight="1" spans="1:9">
      <c r="A166" s="60">
        <v>21699</v>
      </c>
      <c r="B166" s="53" t="s">
        <v>839</v>
      </c>
      <c r="C166" s="51">
        <f t="shared" si="2"/>
        <v>500</v>
      </c>
      <c r="D166" s="59">
        <v>480</v>
      </c>
      <c r="E166" s="59">
        <v>20</v>
      </c>
      <c r="F166" s="62"/>
      <c r="G166" s="62"/>
      <c r="H166" s="62"/>
      <c r="I166" s="62"/>
    </row>
    <row r="167" ht="20.1" customHeight="1" spans="1:9">
      <c r="A167" s="60">
        <v>217</v>
      </c>
      <c r="B167" s="53" t="s">
        <v>842</v>
      </c>
      <c r="C167" s="51">
        <f t="shared" si="2"/>
        <v>0</v>
      </c>
      <c r="D167" s="59">
        <f>SUM(D168:D172)</f>
        <v>0</v>
      </c>
      <c r="E167" s="59">
        <f>SUM(E168:E172)</f>
        <v>0</v>
      </c>
      <c r="F167" s="62"/>
      <c r="G167" s="62"/>
      <c r="H167" s="62"/>
      <c r="I167" s="62"/>
    </row>
    <row r="168" ht="20.1" customHeight="1" spans="1:9">
      <c r="A168" s="60">
        <v>21701</v>
      </c>
      <c r="B168" s="53" t="s">
        <v>843</v>
      </c>
      <c r="C168" s="51">
        <f t="shared" si="2"/>
        <v>0</v>
      </c>
      <c r="D168" s="59"/>
      <c r="E168" s="59"/>
      <c r="F168" s="62"/>
      <c r="G168" s="62"/>
      <c r="H168" s="62"/>
      <c r="I168" s="62"/>
    </row>
    <row r="169" ht="20.1" customHeight="1" spans="1:9">
      <c r="A169" s="60">
        <v>21702</v>
      </c>
      <c r="B169" s="53" t="s">
        <v>846</v>
      </c>
      <c r="C169" s="51">
        <f t="shared" si="2"/>
        <v>0</v>
      </c>
      <c r="D169" s="59"/>
      <c r="E169" s="59"/>
      <c r="F169" s="62"/>
      <c r="G169" s="62"/>
      <c r="H169" s="62"/>
      <c r="I169" s="62"/>
    </row>
    <row r="170" ht="20.1" customHeight="1" spans="1:9">
      <c r="A170" s="60">
        <v>21703</v>
      </c>
      <c r="B170" s="53" t="s">
        <v>856</v>
      </c>
      <c r="C170" s="51">
        <f t="shared" si="2"/>
        <v>0</v>
      </c>
      <c r="D170" s="59"/>
      <c r="E170" s="59"/>
      <c r="F170" s="62"/>
      <c r="G170" s="62"/>
      <c r="H170" s="62"/>
      <c r="I170" s="62"/>
    </row>
    <row r="171" ht="20.1" customHeight="1" spans="1:9">
      <c r="A171" s="60">
        <v>21704</v>
      </c>
      <c r="B171" s="53" t="s">
        <v>862</v>
      </c>
      <c r="C171" s="51">
        <f t="shared" si="2"/>
        <v>0</v>
      </c>
      <c r="D171" s="59"/>
      <c r="E171" s="59"/>
      <c r="F171" s="62"/>
      <c r="G171" s="62"/>
      <c r="H171" s="62"/>
      <c r="I171" s="62"/>
    </row>
    <row r="172" ht="20.1" customHeight="1" spans="1:9">
      <c r="A172" s="60">
        <v>21799</v>
      </c>
      <c r="B172" s="53" t="s">
        <v>865</v>
      </c>
      <c r="C172" s="51">
        <f t="shared" si="2"/>
        <v>0</v>
      </c>
      <c r="D172" s="59"/>
      <c r="E172" s="59"/>
      <c r="F172" s="62"/>
      <c r="G172" s="62"/>
      <c r="H172" s="62"/>
      <c r="I172" s="62"/>
    </row>
    <row r="173" ht="20.1" customHeight="1" spans="1:9">
      <c r="A173" s="60">
        <v>219</v>
      </c>
      <c r="B173" s="53" t="s">
        <v>868</v>
      </c>
      <c r="C173" s="51">
        <f t="shared" si="2"/>
        <v>0</v>
      </c>
      <c r="D173" s="59">
        <f>SUM(D174:D182)</f>
        <v>0</v>
      </c>
      <c r="E173" s="59">
        <f>SUM(E174:E182)</f>
        <v>0</v>
      </c>
      <c r="F173" s="62"/>
      <c r="G173" s="62"/>
      <c r="H173" s="62"/>
      <c r="I173" s="62"/>
    </row>
    <row r="174" ht="20.1" customHeight="1" spans="1:9">
      <c r="A174" s="60">
        <v>21901</v>
      </c>
      <c r="B174" s="53" t="s">
        <v>869</v>
      </c>
      <c r="C174" s="51">
        <f t="shared" si="2"/>
        <v>0</v>
      </c>
      <c r="D174" s="59"/>
      <c r="E174" s="59"/>
      <c r="F174" s="62"/>
      <c r="G174" s="62"/>
      <c r="H174" s="62"/>
      <c r="I174" s="62"/>
    </row>
    <row r="175" ht="20.1" customHeight="1" spans="1:9">
      <c r="A175" s="60">
        <v>21902</v>
      </c>
      <c r="B175" s="53" t="s">
        <v>870</v>
      </c>
      <c r="C175" s="51">
        <f t="shared" si="2"/>
        <v>0</v>
      </c>
      <c r="D175" s="59"/>
      <c r="E175" s="59"/>
      <c r="F175" s="62"/>
      <c r="G175" s="62"/>
      <c r="H175" s="62"/>
      <c r="I175" s="62"/>
    </row>
    <row r="176" ht="20.1" customHeight="1" spans="1:9">
      <c r="A176" s="60">
        <v>21903</v>
      </c>
      <c r="B176" s="53" t="s">
        <v>871</v>
      </c>
      <c r="C176" s="51">
        <f t="shared" si="2"/>
        <v>0</v>
      </c>
      <c r="D176" s="59"/>
      <c r="E176" s="59"/>
      <c r="F176" s="62"/>
      <c r="G176" s="62"/>
      <c r="H176" s="62"/>
      <c r="I176" s="62"/>
    </row>
    <row r="177" ht="20.1" customHeight="1" spans="1:9">
      <c r="A177" s="60">
        <v>21904</v>
      </c>
      <c r="B177" s="53" t="s">
        <v>872</v>
      </c>
      <c r="C177" s="51">
        <f t="shared" si="2"/>
        <v>0</v>
      </c>
      <c r="D177" s="59"/>
      <c r="E177" s="59"/>
      <c r="F177" s="62"/>
      <c r="G177" s="62"/>
      <c r="H177" s="62"/>
      <c r="I177" s="62"/>
    </row>
    <row r="178" ht="20.1" customHeight="1" spans="1:9">
      <c r="A178" s="60">
        <v>21905</v>
      </c>
      <c r="B178" s="53" t="s">
        <v>873</v>
      </c>
      <c r="C178" s="51">
        <f t="shared" si="2"/>
        <v>0</v>
      </c>
      <c r="D178" s="59"/>
      <c r="E178" s="59"/>
      <c r="F178" s="62"/>
      <c r="G178" s="62"/>
      <c r="H178" s="62"/>
      <c r="I178" s="62"/>
    </row>
    <row r="179" ht="20.1" customHeight="1" spans="1:9">
      <c r="A179" s="60">
        <v>21906</v>
      </c>
      <c r="B179" s="53" t="s">
        <v>649</v>
      </c>
      <c r="C179" s="51">
        <f t="shared" si="2"/>
        <v>0</v>
      </c>
      <c r="D179" s="59"/>
      <c r="E179" s="59"/>
      <c r="F179" s="62"/>
      <c r="G179" s="62"/>
      <c r="H179" s="62"/>
      <c r="I179" s="62"/>
    </row>
    <row r="180" ht="20.1" customHeight="1" spans="1:9">
      <c r="A180" s="60">
        <v>21907</v>
      </c>
      <c r="B180" s="53" t="s">
        <v>874</v>
      </c>
      <c r="C180" s="51">
        <f t="shared" si="2"/>
        <v>0</v>
      </c>
      <c r="D180" s="59"/>
      <c r="E180" s="59"/>
      <c r="F180" s="62"/>
      <c r="G180" s="62"/>
      <c r="H180" s="62"/>
      <c r="I180" s="62"/>
    </row>
    <row r="181" ht="20.1" customHeight="1" spans="1:9">
      <c r="A181" s="60">
        <v>21908</v>
      </c>
      <c r="B181" s="53" t="s">
        <v>875</v>
      </c>
      <c r="C181" s="51">
        <f t="shared" si="2"/>
        <v>0</v>
      </c>
      <c r="D181" s="59"/>
      <c r="E181" s="59"/>
      <c r="F181" s="62"/>
      <c r="G181" s="62"/>
      <c r="H181" s="62"/>
      <c r="I181" s="62"/>
    </row>
    <row r="182" ht="20.1" customHeight="1" spans="1:9">
      <c r="A182" s="60">
        <v>21999</v>
      </c>
      <c r="B182" s="53" t="s">
        <v>876</v>
      </c>
      <c r="C182" s="51">
        <f t="shared" si="2"/>
        <v>0</v>
      </c>
      <c r="D182" s="59"/>
      <c r="E182" s="59"/>
      <c r="F182" s="62"/>
      <c r="G182" s="62"/>
      <c r="H182" s="62"/>
      <c r="I182" s="62"/>
    </row>
    <row r="183" ht="20.1" customHeight="1" spans="1:9">
      <c r="A183" s="60">
        <v>220</v>
      </c>
      <c r="B183" s="53" t="s">
        <v>877</v>
      </c>
      <c r="C183" s="51">
        <f t="shared" si="2"/>
        <v>200</v>
      </c>
      <c r="D183" s="59">
        <f>SUM(D184:D186)</f>
        <v>200</v>
      </c>
      <c r="E183" s="59">
        <f>SUM(E184:E186)</f>
        <v>0</v>
      </c>
      <c r="F183" s="62"/>
      <c r="G183" s="62"/>
      <c r="H183" s="62"/>
      <c r="I183" s="62"/>
    </row>
    <row r="184" ht="20.1" customHeight="1" spans="1:9">
      <c r="A184" s="60">
        <v>22001</v>
      </c>
      <c r="B184" s="53" t="s">
        <v>878</v>
      </c>
      <c r="C184" s="51">
        <f t="shared" si="2"/>
        <v>200</v>
      </c>
      <c r="D184" s="59">
        <v>200</v>
      </c>
      <c r="E184" s="59"/>
      <c r="F184" s="62"/>
      <c r="G184" s="62"/>
      <c r="H184" s="62"/>
      <c r="I184" s="62"/>
    </row>
    <row r="185" ht="20.1" customHeight="1" spans="1:9">
      <c r="A185" s="60">
        <v>22005</v>
      </c>
      <c r="B185" s="53" t="s">
        <v>901</v>
      </c>
      <c r="C185" s="51">
        <f t="shared" si="2"/>
        <v>0</v>
      </c>
      <c r="D185" s="59"/>
      <c r="E185" s="59"/>
      <c r="F185" s="62"/>
      <c r="G185" s="62"/>
      <c r="H185" s="62"/>
      <c r="I185" s="62"/>
    </row>
    <row r="186" ht="20.1" customHeight="1" spans="1:9">
      <c r="A186" s="60">
        <v>22099</v>
      </c>
      <c r="B186" s="53" t="s">
        <v>913</v>
      </c>
      <c r="C186" s="51">
        <f t="shared" si="2"/>
        <v>0</v>
      </c>
      <c r="D186" s="59"/>
      <c r="E186" s="59"/>
      <c r="F186" s="62"/>
      <c r="G186" s="62"/>
      <c r="H186" s="62"/>
      <c r="I186" s="62"/>
    </row>
    <row r="187" ht="20.1" customHeight="1" spans="1:9">
      <c r="A187" s="60">
        <v>221</v>
      </c>
      <c r="B187" s="53" t="s">
        <v>915</v>
      </c>
      <c r="C187" s="51">
        <f t="shared" si="2"/>
        <v>1800</v>
      </c>
      <c r="D187" s="59">
        <f>SUM(D188:D190)</f>
        <v>1360</v>
      </c>
      <c r="E187" s="59">
        <f>SUM(E188:E190)</f>
        <v>440</v>
      </c>
      <c r="F187" s="62"/>
      <c r="G187" s="62"/>
      <c r="H187" s="62"/>
      <c r="I187" s="62"/>
    </row>
    <row r="188" ht="20.1" customHeight="1" spans="1:9">
      <c r="A188" s="60">
        <v>22101</v>
      </c>
      <c r="B188" s="53" t="s">
        <v>916</v>
      </c>
      <c r="C188" s="51">
        <f t="shared" si="2"/>
        <v>0</v>
      </c>
      <c r="D188" s="59"/>
      <c r="E188" s="59"/>
      <c r="F188" s="62"/>
      <c r="G188" s="62"/>
      <c r="H188" s="62"/>
      <c r="I188" s="62"/>
    </row>
    <row r="189" ht="20.1" customHeight="1" spans="1:9">
      <c r="A189" s="60">
        <v>22102</v>
      </c>
      <c r="B189" s="53" t="s">
        <v>927</v>
      </c>
      <c r="C189" s="51">
        <f t="shared" si="2"/>
        <v>1740</v>
      </c>
      <c r="D189" s="59">
        <v>1300</v>
      </c>
      <c r="E189" s="59">
        <v>440</v>
      </c>
      <c r="F189" s="62"/>
      <c r="G189" s="62"/>
      <c r="H189" s="62"/>
      <c r="I189" s="62"/>
    </row>
    <row r="190" ht="20.1" customHeight="1" spans="1:9">
      <c r="A190" s="60">
        <v>22103</v>
      </c>
      <c r="B190" s="53" t="s">
        <v>931</v>
      </c>
      <c r="C190" s="51">
        <f t="shared" si="2"/>
        <v>60</v>
      </c>
      <c r="D190" s="59">
        <v>60</v>
      </c>
      <c r="E190" s="59"/>
      <c r="F190" s="62"/>
      <c r="G190" s="62"/>
      <c r="H190" s="62"/>
      <c r="I190" s="62"/>
    </row>
    <row r="191" ht="20.1" customHeight="1" spans="1:9">
      <c r="A191" s="60">
        <v>222</v>
      </c>
      <c r="B191" s="53" t="s">
        <v>935</v>
      </c>
      <c r="C191" s="51">
        <f t="shared" si="2"/>
        <v>10</v>
      </c>
      <c r="D191" s="59">
        <f>SUM(D192:D195)</f>
        <v>10</v>
      </c>
      <c r="E191" s="59">
        <f>SUM(E192:E195)</f>
        <v>0</v>
      </c>
      <c r="F191" s="62"/>
      <c r="G191" s="62"/>
      <c r="H191" s="62"/>
      <c r="I191" s="62"/>
    </row>
    <row r="192" ht="20.1" customHeight="1" spans="1:9">
      <c r="A192" s="60">
        <v>22201</v>
      </c>
      <c r="B192" s="53" t="s">
        <v>936</v>
      </c>
      <c r="C192" s="51">
        <f t="shared" si="2"/>
        <v>10</v>
      </c>
      <c r="D192" s="59">
        <v>10</v>
      </c>
      <c r="E192" s="59"/>
      <c r="F192" s="62"/>
      <c r="G192" s="62"/>
      <c r="H192" s="62"/>
      <c r="I192" s="62"/>
    </row>
    <row r="193" ht="20.1" customHeight="1" spans="1:9">
      <c r="A193" s="60">
        <v>22203</v>
      </c>
      <c r="B193" s="53" t="s">
        <v>950</v>
      </c>
      <c r="C193" s="51">
        <f t="shared" si="2"/>
        <v>0</v>
      </c>
      <c r="D193" s="59"/>
      <c r="E193" s="59"/>
      <c r="F193" s="62"/>
      <c r="G193" s="62"/>
      <c r="H193" s="62"/>
      <c r="I193" s="62"/>
    </row>
    <row r="194" ht="20.1" customHeight="1" spans="1:9">
      <c r="A194" s="60">
        <v>22204</v>
      </c>
      <c r="B194" s="53" t="s">
        <v>956</v>
      </c>
      <c r="C194" s="51">
        <f t="shared" si="2"/>
        <v>0</v>
      </c>
      <c r="D194" s="59"/>
      <c r="E194" s="59"/>
      <c r="F194" s="62"/>
      <c r="G194" s="62"/>
      <c r="H194" s="62"/>
      <c r="I194" s="62"/>
    </row>
    <row r="195" ht="20.1" customHeight="1" spans="1:9">
      <c r="A195" s="60">
        <v>22205</v>
      </c>
      <c r="B195" s="53" t="s">
        <v>962</v>
      </c>
      <c r="C195" s="51">
        <f t="shared" si="2"/>
        <v>0</v>
      </c>
      <c r="D195" s="59"/>
      <c r="E195" s="59"/>
      <c r="F195" s="62"/>
      <c r="G195" s="62"/>
      <c r="H195" s="62"/>
      <c r="I195" s="62"/>
    </row>
    <row r="196" ht="20.1" customHeight="1" spans="1:9">
      <c r="A196" s="60">
        <v>224</v>
      </c>
      <c r="B196" s="53" t="s">
        <v>975</v>
      </c>
      <c r="C196" s="51">
        <f t="shared" si="2"/>
        <v>2400</v>
      </c>
      <c r="D196" s="59">
        <f>SUM(D197:D203)</f>
        <v>2400</v>
      </c>
      <c r="E196" s="59">
        <f>SUM(E197:E203)</f>
        <v>0</v>
      </c>
      <c r="F196" s="62"/>
      <c r="G196" s="62"/>
      <c r="H196" s="62"/>
      <c r="I196" s="62"/>
    </row>
    <row r="197" ht="20.1" customHeight="1" spans="1:9">
      <c r="A197" s="60">
        <v>22401</v>
      </c>
      <c r="B197" s="53" t="s">
        <v>976</v>
      </c>
      <c r="C197" s="51">
        <f t="shared" si="2"/>
        <v>420</v>
      </c>
      <c r="D197" s="59">
        <v>420</v>
      </c>
      <c r="E197" s="59"/>
      <c r="F197" s="62"/>
      <c r="G197" s="62"/>
      <c r="H197" s="62"/>
      <c r="I197" s="62"/>
    </row>
    <row r="198" ht="20.1" customHeight="1" spans="1:9">
      <c r="A198" s="60">
        <v>22402</v>
      </c>
      <c r="B198" s="53" t="s">
        <v>983</v>
      </c>
      <c r="C198" s="51">
        <f t="shared" ref="C198:C210" si="3">SUM(D198:I198)</f>
        <v>240</v>
      </c>
      <c r="D198" s="59">
        <v>240</v>
      </c>
      <c r="E198" s="59"/>
      <c r="F198" s="62"/>
      <c r="G198" s="62"/>
      <c r="H198" s="62"/>
      <c r="I198" s="62"/>
    </row>
    <row r="199" ht="20.1" customHeight="1" spans="1:9">
      <c r="A199" s="60">
        <v>22404</v>
      </c>
      <c r="B199" s="53" t="s">
        <v>986</v>
      </c>
      <c r="C199" s="51">
        <f t="shared" si="3"/>
        <v>1510</v>
      </c>
      <c r="D199" s="59">
        <v>1510</v>
      </c>
      <c r="E199" s="59"/>
      <c r="F199" s="62"/>
      <c r="G199" s="62"/>
      <c r="H199" s="62"/>
      <c r="I199" s="62"/>
    </row>
    <row r="200" ht="20.1" customHeight="1" spans="1:9">
      <c r="A200" s="60">
        <v>22405</v>
      </c>
      <c r="B200" s="53" t="s">
        <v>990</v>
      </c>
      <c r="C200" s="51">
        <f t="shared" si="3"/>
        <v>0</v>
      </c>
      <c r="D200" s="59"/>
      <c r="E200" s="59"/>
      <c r="F200" s="62"/>
      <c r="G200" s="62"/>
      <c r="H200" s="62"/>
      <c r="I200" s="62"/>
    </row>
    <row r="201" ht="20.1" customHeight="1" spans="1:9">
      <c r="A201" s="60">
        <v>22406</v>
      </c>
      <c r="B201" s="53" t="s">
        <v>1000</v>
      </c>
      <c r="C201" s="51">
        <f t="shared" si="3"/>
        <v>0</v>
      </c>
      <c r="D201" s="59"/>
      <c r="E201" s="59"/>
      <c r="F201" s="62"/>
      <c r="G201" s="62"/>
      <c r="H201" s="62"/>
      <c r="I201" s="62"/>
    </row>
    <row r="202" ht="20.1" customHeight="1" spans="1:9">
      <c r="A202" s="60">
        <v>22407</v>
      </c>
      <c r="B202" s="53" t="s">
        <v>1004</v>
      </c>
      <c r="C202" s="51">
        <f t="shared" si="3"/>
        <v>150</v>
      </c>
      <c r="D202" s="59">
        <v>150</v>
      </c>
      <c r="E202" s="59"/>
      <c r="F202" s="62"/>
      <c r="G202" s="62"/>
      <c r="H202" s="62"/>
      <c r="I202" s="62"/>
    </row>
    <row r="203" ht="20.1" customHeight="1" spans="1:9">
      <c r="A203" s="60">
        <v>22499</v>
      </c>
      <c r="B203" s="53" t="s">
        <v>1008</v>
      </c>
      <c r="C203" s="51">
        <f t="shared" si="3"/>
        <v>80</v>
      </c>
      <c r="D203" s="59">
        <v>80</v>
      </c>
      <c r="E203" s="59"/>
      <c r="F203" s="62"/>
      <c r="G203" s="62"/>
      <c r="H203" s="62"/>
      <c r="I203" s="62"/>
    </row>
    <row r="204" ht="20.1" customHeight="1" spans="1:9">
      <c r="A204" s="60">
        <v>227</v>
      </c>
      <c r="B204" s="53" t="s">
        <v>1010</v>
      </c>
      <c r="C204" s="51">
        <f t="shared" si="3"/>
        <v>1260</v>
      </c>
      <c r="D204" s="59">
        <v>1260</v>
      </c>
      <c r="E204" s="59"/>
      <c r="F204" s="62"/>
      <c r="G204" s="62"/>
      <c r="H204" s="62"/>
      <c r="I204" s="62"/>
    </row>
    <row r="205" ht="20.1" customHeight="1" spans="1:9">
      <c r="A205" s="60">
        <v>229</v>
      </c>
      <c r="B205" s="53" t="s">
        <v>1011</v>
      </c>
      <c r="C205" s="51">
        <f t="shared" si="3"/>
        <v>0</v>
      </c>
      <c r="D205" s="59">
        <f>SUM(D206:D207)</f>
        <v>0</v>
      </c>
      <c r="E205" s="59">
        <f>SUM(E206:E207)</f>
        <v>0</v>
      </c>
      <c r="F205" s="62"/>
      <c r="G205" s="62"/>
      <c r="H205" s="62"/>
      <c r="I205" s="62"/>
    </row>
    <row r="206" ht="20.1" customHeight="1" spans="1:9">
      <c r="A206" s="60">
        <v>22902</v>
      </c>
      <c r="B206" s="53" t="s">
        <v>1013</v>
      </c>
      <c r="C206" s="51">
        <f t="shared" si="3"/>
        <v>0</v>
      </c>
      <c r="D206" s="59"/>
      <c r="E206" s="59"/>
      <c r="F206" s="62"/>
      <c r="G206" s="62"/>
      <c r="H206" s="62"/>
      <c r="I206" s="62"/>
    </row>
    <row r="207" ht="20.1" customHeight="1" spans="1:9">
      <c r="A207" s="60">
        <v>22999</v>
      </c>
      <c r="B207" s="53" t="s">
        <v>1014</v>
      </c>
      <c r="C207" s="51">
        <f t="shared" si="3"/>
        <v>0</v>
      </c>
      <c r="D207" s="59"/>
      <c r="E207" s="59"/>
      <c r="F207" s="62"/>
      <c r="G207" s="62"/>
      <c r="H207" s="62"/>
      <c r="I207" s="62"/>
    </row>
    <row r="208" ht="20.1" customHeight="1" spans="1:9">
      <c r="A208" s="60">
        <v>232</v>
      </c>
      <c r="B208" s="53" t="s">
        <v>1015</v>
      </c>
      <c r="C208" s="51">
        <f t="shared" si="3"/>
        <v>263</v>
      </c>
      <c r="D208" s="59">
        <f>SUM(D209)</f>
        <v>263</v>
      </c>
      <c r="E208" s="59">
        <f>SUM(E209)</f>
        <v>0</v>
      </c>
      <c r="F208" s="62"/>
      <c r="G208" s="62"/>
      <c r="H208" s="62"/>
      <c r="I208" s="62"/>
    </row>
    <row r="209" ht="20.1" customHeight="1" spans="1:9">
      <c r="A209" s="60">
        <v>23203</v>
      </c>
      <c r="B209" s="53" t="s">
        <v>1139</v>
      </c>
      <c r="C209" s="51">
        <f t="shared" si="3"/>
        <v>263</v>
      </c>
      <c r="D209" s="59">
        <v>263</v>
      </c>
      <c r="E209" s="59"/>
      <c r="F209" s="62"/>
      <c r="G209" s="62"/>
      <c r="H209" s="62"/>
      <c r="I209" s="62"/>
    </row>
    <row r="210" ht="20.1" customHeight="1" spans="1:9">
      <c r="A210" s="60">
        <v>233</v>
      </c>
      <c r="B210" s="53" t="s">
        <v>1021</v>
      </c>
      <c r="C210" s="51">
        <f t="shared" si="3"/>
        <v>0</v>
      </c>
      <c r="D210" s="59"/>
      <c r="E210" s="59"/>
      <c r="F210" s="62"/>
      <c r="G210" s="62"/>
      <c r="H210" s="62"/>
      <c r="I210" s="62"/>
    </row>
  </sheetData>
  <mergeCells count="9">
    <mergeCell ref="A2:I2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471527777777778" right="0.471527777777778" top="0.471527777777778" bottom="0.354166666666667" header="0.118055555555556" footer="0.118055555555556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showGridLines="0" showZeros="0" workbookViewId="0">
      <pane ySplit="5" topLeftCell="A6" activePane="bottomLeft" state="frozen"/>
      <selection/>
      <selection pane="bottomLeft" activeCell="A2" sqref="A2:R2"/>
    </sheetView>
  </sheetViews>
  <sheetFormatPr defaultColWidth="9" defaultRowHeight="13.5"/>
  <cols>
    <col min="1" max="1" width="9" style="47"/>
    <col min="2" max="2" width="33.375" style="47" customWidth="1"/>
    <col min="3" max="18" width="7.375" style="47" customWidth="1"/>
    <col min="19" max="16384" width="9" style="47"/>
  </cols>
  <sheetData>
    <row r="1" ht="14.25" spans="1:1">
      <c r="A1" s="4" t="s">
        <v>1140</v>
      </c>
    </row>
    <row r="2" s="46" customFormat="1" ht="22.5" spans="1:18">
      <c r="A2" s="22" t="s">
        <v>1141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="47" customFormat="1" ht="20.25" customHeight="1" spans="4:18">
      <c r="D3" s="49"/>
      <c r="E3" s="49"/>
      <c r="F3" s="49"/>
      <c r="G3" s="49"/>
      <c r="H3" s="49"/>
      <c r="I3" s="49"/>
      <c r="R3" s="57" t="s">
        <v>1142</v>
      </c>
    </row>
    <row r="4" s="48" customFormat="1" ht="23" customHeight="1" spans="1:18">
      <c r="A4" s="50" t="s">
        <v>3</v>
      </c>
      <c r="B4" s="50"/>
      <c r="C4" s="50" t="s">
        <v>1143</v>
      </c>
      <c r="D4" s="50">
        <v>501</v>
      </c>
      <c r="E4" s="50">
        <v>502</v>
      </c>
      <c r="F4" s="50">
        <v>503</v>
      </c>
      <c r="G4" s="50">
        <v>504</v>
      </c>
      <c r="H4" s="50">
        <v>505</v>
      </c>
      <c r="I4" s="50">
        <v>506</v>
      </c>
      <c r="J4" s="50">
        <v>507</v>
      </c>
      <c r="K4" s="50">
        <v>508</v>
      </c>
      <c r="L4" s="50">
        <v>509</v>
      </c>
      <c r="M4" s="50">
        <v>510</v>
      </c>
      <c r="N4" s="50">
        <v>511</v>
      </c>
      <c r="O4" s="50">
        <v>512</v>
      </c>
      <c r="P4" s="50">
        <v>513</v>
      </c>
      <c r="Q4" s="50">
        <v>514</v>
      </c>
      <c r="R4" s="50">
        <v>515</v>
      </c>
    </row>
    <row r="5" s="48" customFormat="1" ht="69" customHeight="1" spans="1:18">
      <c r="A5" s="50" t="s">
        <v>7</v>
      </c>
      <c r="B5" s="50" t="s">
        <v>8</v>
      </c>
      <c r="C5" s="50"/>
      <c r="D5" s="51" t="s">
        <v>1144</v>
      </c>
      <c r="E5" s="51" t="s">
        <v>1145</v>
      </c>
      <c r="F5" s="51" t="s">
        <v>1146</v>
      </c>
      <c r="G5" s="51" t="s">
        <v>1147</v>
      </c>
      <c r="H5" s="51" t="s">
        <v>1148</v>
      </c>
      <c r="I5" s="51" t="s">
        <v>1149</v>
      </c>
      <c r="J5" s="51" t="s">
        <v>1150</v>
      </c>
      <c r="K5" s="51" t="s">
        <v>1151</v>
      </c>
      <c r="L5" s="51" t="s">
        <v>1152</v>
      </c>
      <c r="M5" s="51" t="s">
        <v>1153</v>
      </c>
      <c r="N5" s="51" t="s">
        <v>1154</v>
      </c>
      <c r="O5" s="51" t="s">
        <v>1155</v>
      </c>
      <c r="P5" s="51" t="s">
        <v>1031</v>
      </c>
      <c r="Q5" s="51" t="s">
        <v>1156</v>
      </c>
      <c r="R5" s="51" t="s">
        <v>1011</v>
      </c>
    </row>
    <row r="6" s="47" customFormat="1" ht="20.1" customHeight="1" spans="1:18">
      <c r="A6" s="52">
        <v>201</v>
      </c>
      <c r="B6" s="53" t="s">
        <v>1157</v>
      </c>
      <c r="C6" s="53">
        <f>SUM(D6:R6)</f>
        <v>14500</v>
      </c>
      <c r="D6" s="54">
        <v>10330</v>
      </c>
      <c r="E6" s="54">
        <v>700</v>
      </c>
      <c r="F6" s="54">
        <v>1000</v>
      </c>
      <c r="G6" s="54"/>
      <c r="H6" s="54">
        <v>900</v>
      </c>
      <c r="I6" s="54">
        <v>770</v>
      </c>
      <c r="J6" s="54"/>
      <c r="K6" s="54"/>
      <c r="L6" s="54">
        <v>800</v>
      </c>
      <c r="M6" s="54"/>
      <c r="N6" s="54"/>
      <c r="O6" s="53"/>
      <c r="P6" s="53"/>
      <c r="Q6" s="53"/>
      <c r="R6" s="53"/>
    </row>
    <row r="7" s="47" customFormat="1" ht="20.1" customHeight="1" spans="1:18">
      <c r="A7" s="52">
        <v>202</v>
      </c>
      <c r="B7" s="53" t="s">
        <v>171</v>
      </c>
      <c r="C7" s="53">
        <f t="shared" ref="C7:C31" si="0">SUM(D7:R7)</f>
        <v>0</v>
      </c>
      <c r="D7" s="54"/>
      <c r="E7" s="54">
        <v>0</v>
      </c>
      <c r="F7" s="54"/>
      <c r="G7" s="54"/>
      <c r="H7" s="54"/>
      <c r="I7" s="54"/>
      <c r="J7" s="54"/>
      <c r="K7" s="54"/>
      <c r="L7" s="54"/>
      <c r="M7" s="54"/>
      <c r="N7" s="54"/>
      <c r="O7" s="53"/>
      <c r="P7" s="53"/>
      <c r="Q7" s="53"/>
      <c r="R7" s="53"/>
    </row>
    <row r="8" s="47" customFormat="1" ht="20.1" customHeight="1" spans="1:18">
      <c r="A8" s="52">
        <v>203</v>
      </c>
      <c r="B8" s="53" t="s">
        <v>175</v>
      </c>
      <c r="C8" s="53">
        <f t="shared" si="0"/>
        <v>0</v>
      </c>
      <c r="D8" s="54"/>
      <c r="E8" s="54">
        <v>0</v>
      </c>
      <c r="F8" s="54"/>
      <c r="G8" s="54"/>
      <c r="H8" s="54"/>
      <c r="I8" s="54"/>
      <c r="J8" s="54"/>
      <c r="K8" s="54"/>
      <c r="L8" s="54"/>
      <c r="M8" s="54"/>
      <c r="N8" s="54"/>
      <c r="O8" s="53"/>
      <c r="P8" s="53"/>
      <c r="Q8" s="53"/>
      <c r="R8" s="53"/>
    </row>
    <row r="9" s="47" customFormat="1" ht="20.1" customHeight="1" spans="1:18">
      <c r="A9" s="52">
        <v>204</v>
      </c>
      <c r="B9" s="53" t="s">
        <v>1138</v>
      </c>
      <c r="C9" s="53">
        <f t="shared" si="0"/>
        <v>3600</v>
      </c>
      <c r="D9" s="54">
        <v>1400</v>
      </c>
      <c r="E9" s="54">
        <v>700</v>
      </c>
      <c r="F9" s="54">
        <v>1000</v>
      </c>
      <c r="G9" s="54"/>
      <c r="H9" s="54"/>
      <c r="I9" s="54"/>
      <c r="J9" s="54"/>
      <c r="K9" s="54"/>
      <c r="L9" s="54">
        <v>500</v>
      </c>
      <c r="M9" s="54"/>
      <c r="N9" s="54"/>
      <c r="O9" s="53"/>
      <c r="P9" s="53"/>
      <c r="Q9" s="53"/>
      <c r="R9" s="53"/>
    </row>
    <row r="10" s="47" customFormat="1" ht="20.1" customHeight="1" spans="1:18">
      <c r="A10" s="52">
        <v>205</v>
      </c>
      <c r="B10" s="53" t="s">
        <v>245</v>
      </c>
      <c r="C10" s="53">
        <f t="shared" si="0"/>
        <v>25200</v>
      </c>
      <c r="D10" s="54">
        <v>880</v>
      </c>
      <c r="E10" s="54">
        <v>220</v>
      </c>
      <c r="F10" s="54"/>
      <c r="G10" s="54"/>
      <c r="H10" s="54">
        <v>20100</v>
      </c>
      <c r="I10" s="54">
        <v>1700</v>
      </c>
      <c r="J10" s="54"/>
      <c r="K10" s="54"/>
      <c r="L10" s="54">
        <v>2300</v>
      </c>
      <c r="M10" s="54"/>
      <c r="N10" s="54"/>
      <c r="O10" s="53"/>
      <c r="P10" s="53"/>
      <c r="Q10" s="53"/>
      <c r="R10" s="53"/>
    </row>
    <row r="11" s="47" customFormat="1" ht="20.1" customHeight="1" spans="1:18">
      <c r="A11" s="52">
        <v>206</v>
      </c>
      <c r="B11" s="53" t="s">
        <v>294</v>
      </c>
      <c r="C11" s="53">
        <f t="shared" si="0"/>
        <v>2200</v>
      </c>
      <c r="D11" s="54">
        <v>60</v>
      </c>
      <c r="E11" s="54">
        <v>10</v>
      </c>
      <c r="F11" s="54"/>
      <c r="G11" s="54"/>
      <c r="H11" s="54">
        <v>190</v>
      </c>
      <c r="I11" s="54">
        <v>1230</v>
      </c>
      <c r="J11" s="54">
        <v>700</v>
      </c>
      <c r="K11" s="54"/>
      <c r="L11" s="54">
        <v>10</v>
      </c>
      <c r="M11" s="54"/>
      <c r="N11" s="54"/>
      <c r="O11" s="53"/>
      <c r="P11" s="53"/>
      <c r="Q11" s="53"/>
      <c r="R11" s="53"/>
    </row>
    <row r="12" s="47" customFormat="1" ht="20.1" customHeight="1" spans="1:18">
      <c r="A12" s="52">
        <v>207</v>
      </c>
      <c r="B12" s="53" t="s">
        <v>343</v>
      </c>
      <c r="C12" s="53">
        <f t="shared" si="0"/>
        <v>1600</v>
      </c>
      <c r="D12" s="54">
        <v>300</v>
      </c>
      <c r="E12" s="54">
        <v>62</v>
      </c>
      <c r="F12" s="54"/>
      <c r="G12" s="54"/>
      <c r="H12" s="54">
        <v>150</v>
      </c>
      <c r="I12" s="54">
        <v>1038</v>
      </c>
      <c r="J12" s="54"/>
      <c r="K12" s="54"/>
      <c r="L12" s="54">
        <v>50</v>
      </c>
      <c r="M12" s="54"/>
      <c r="N12" s="54"/>
      <c r="O12" s="53"/>
      <c r="P12" s="53"/>
      <c r="Q12" s="53"/>
      <c r="R12" s="53"/>
    </row>
    <row r="13" s="47" customFormat="1" ht="20.1" customHeight="1" spans="1:18">
      <c r="A13" s="52">
        <v>208</v>
      </c>
      <c r="B13" s="53" t="s">
        <v>385</v>
      </c>
      <c r="C13" s="53">
        <f t="shared" si="0"/>
        <v>15000</v>
      </c>
      <c r="D13" s="54">
        <v>440</v>
      </c>
      <c r="E13" s="54">
        <v>40</v>
      </c>
      <c r="F13" s="54">
        <v>30</v>
      </c>
      <c r="G13" s="54"/>
      <c r="H13" s="54">
        <v>800</v>
      </c>
      <c r="I13" s="54">
        <v>1000</v>
      </c>
      <c r="J13" s="54"/>
      <c r="K13" s="54"/>
      <c r="L13" s="54">
        <v>8690</v>
      </c>
      <c r="M13" s="54">
        <v>4000</v>
      </c>
      <c r="N13" s="54"/>
      <c r="O13" s="53"/>
      <c r="P13" s="53"/>
      <c r="Q13" s="53"/>
      <c r="R13" s="53"/>
    </row>
    <row r="14" s="47" customFormat="1" ht="20.1" customHeight="1" spans="1:18">
      <c r="A14" s="52">
        <v>210</v>
      </c>
      <c r="B14" s="53" t="s">
        <v>494</v>
      </c>
      <c r="C14" s="53">
        <f t="shared" si="0"/>
        <v>12000</v>
      </c>
      <c r="D14" s="54">
        <v>450</v>
      </c>
      <c r="E14" s="54">
        <v>110</v>
      </c>
      <c r="F14" s="54"/>
      <c r="G14" s="54"/>
      <c r="H14" s="54">
        <v>6440</v>
      </c>
      <c r="I14" s="54">
        <v>500</v>
      </c>
      <c r="J14" s="54"/>
      <c r="K14" s="54"/>
      <c r="L14" s="54">
        <v>4500</v>
      </c>
      <c r="M14" s="54"/>
      <c r="N14" s="54"/>
      <c r="O14" s="53"/>
      <c r="P14" s="53"/>
      <c r="Q14" s="53"/>
      <c r="R14" s="53"/>
    </row>
    <row r="15" s="47" customFormat="1" ht="20.1" customHeight="1" spans="1:18">
      <c r="A15" s="52">
        <v>211</v>
      </c>
      <c r="B15" s="53" t="s">
        <v>559</v>
      </c>
      <c r="C15" s="53">
        <f t="shared" si="0"/>
        <v>14067</v>
      </c>
      <c r="D15" s="54"/>
      <c r="E15" s="54"/>
      <c r="F15" s="54">
        <v>14067</v>
      </c>
      <c r="G15" s="54"/>
      <c r="H15" s="54"/>
      <c r="I15" s="54"/>
      <c r="J15" s="54"/>
      <c r="K15" s="54"/>
      <c r="L15" s="54"/>
      <c r="M15" s="54"/>
      <c r="N15" s="54"/>
      <c r="O15" s="53"/>
      <c r="P15" s="53"/>
      <c r="Q15" s="53"/>
      <c r="R15" s="53"/>
    </row>
    <row r="16" s="47" customFormat="1" ht="20.1" customHeight="1" spans="1:18">
      <c r="A16" s="52">
        <v>212</v>
      </c>
      <c r="B16" s="53" t="s">
        <v>628</v>
      </c>
      <c r="C16" s="53">
        <f t="shared" si="0"/>
        <v>7000</v>
      </c>
      <c r="D16" s="54">
        <v>280</v>
      </c>
      <c r="E16" s="54">
        <v>130</v>
      </c>
      <c r="F16" s="54"/>
      <c r="G16" s="54"/>
      <c r="H16" s="54">
        <v>300</v>
      </c>
      <c r="I16" s="54">
        <v>5990</v>
      </c>
      <c r="J16" s="54"/>
      <c r="K16" s="54"/>
      <c r="L16" s="54">
        <v>300</v>
      </c>
      <c r="M16" s="54"/>
      <c r="N16" s="54"/>
      <c r="O16" s="53"/>
      <c r="P16" s="53"/>
      <c r="Q16" s="53"/>
      <c r="R16" s="53"/>
    </row>
    <row r="17" s="47" customFormat="1" ht="20.1" customHeight="1" spans="1:18">
      <c r="A17" s="52">
        <v>213</v>
      </c>
      <c r="B17" s="53" t="s">
        <v>648</v>
      </c>
      <c r="C17" s="53">
        <f t="shared" si="0"/>
        <v>21000</v>
      </c>
      <c r="D17" s="54">
        <v>450</v>
      </c>
      <c r="E17" s="54">
        <v>200</v>
      </c>
      <c r="F17" s="54">
        <v>5000</v>
      </c>
      <c r="G17" s="54"/>
      <c r="H17" s="54">
        <v>700</v>
      </c>
      <c r="I17" s="54">
        <v>11330</v>
      </c>
      <c r="J17" s="54">
        <v>20</v>
      </c>
      <c r="K17" s="54"/>
      <c r="L17" s="54">
        <v>3300</v>
      </c>
      <c r="M17" s="54"/>
      <c r="N17" s="54"/>
      <c r="O17" s="53"/>
      <c r="P17" s="53"/>
      <c r="Q17" s="53"/>
      <c r="R17" s="53"/>
    </row>
    <row r="18" s="47" customFormat="1" ht="20.1" customHeight="1" spans="1:18">
      <c r="A18" s="52">
        <v>214</v>
      </c>
      <c r="B18" s="53" t="s">
        <v>739</v>
      </c>
      <c r="C18" s="53">
        <f t="shared" si="0"/>
        <v>2400</v>
      </c>
      <c r="D18" s="54">
        <v>120</v>
      </c>
      <c r="E18" s="54">
        <v>10</v>
      </c>
      <c r="F18" s="54">
        <v>820</v>
      </c>
      <c r="G18" s="54"/>
      <c r="H18" s="54">
        <v>120</v>
      </c>
      <c r="I18" s="54">
        <v>1330</v>
      </c>
      <c r="J18" s="54"/>
      <c r="K18" s="54"/>
      <c r="L18" s="54">
        <v>0</v>
      </c>
      <c r="M18" s="54"/>
      <c r="N18" s="54"/>
      <c r="O18" s="53"/>
      <c r="P18" s="53"/>
      <c r="Q18" s="53"/>
      <c r="R18" s="53"/>
    </row>
    <row r="19" s="47" customFormat="1" ht="20.1" customHeight="1" spans="1:18">
      <c r="A19" s="52">
        <v>215</v>
      </c>
      <c r="B19" s="55" t="s">
        <v>784</v>
      </c>
      <c r="C19" s="53">
        <f t="shared" si="0"/>
        <v>1000</v>
      </c>
      <c r="D19" s="54">
        <v>20</v>
      </c>
      <c r="E19" s="54">
        <v>20</v>
      </c>
      <c r="F19" s="54"/>
      <c r="G19" s="54"/>
      <c r="H19" s="54">
        <v>170</v>
      </c>
      <c r="I19" s="54">
        <v>410</v>
      </c>
      <c r="J19" s="54">
        <v>30</v>
      </c>
      <c r="K19" s="54"/>
      <c r="L19" s="54">
        <v>350</v>
      </c>
      <c r="M19" s="54"/>
      <c r="N19" s="54"/>
      <c r="O19" s="53"/>
      <c r="P19" s="53"/>
      <c r="Q19" s="53"/>
      <c r="R19" s="53"/>
    </row>
    <row r="20" s="47" customFormat="1" ht="20.1" customHeight="1" spans="1:18">
      <c r="A20" s="52">
        <v>216</v>
      </c>
      <c r="B20" s="55" t="s">
        <v>829</v>
      </c>
      <c r="C20" s="53">
        <f t="shared" si="0"/>
        <v>500</v>
      </c>
      <c r="D20" s="54"/>
      <c r="E20" s="54"/>
      <c r="F20" s="54"/>
      <c r="G20" s="54"/>
      <c r="H20" s="54">
        <v>200</v>
      </c>
      <c r="I20" s="54">
        <v>300</v>
      </c>
      <c r="J20" s="54"/>
      <c r="K20" s="54"/>
      <c r="L20" s="54"/>
      <c r="M20" s="54"/>
      <c r="N20" s="54"/>
      <c r="O20" s="53"/>
      <c r="P20" s="53"/>
      <c r="Q20" s="53"/>
      <c r="R20" s="53"/>
    </row>
    <row r="21" s="47" customFormat="1" ht="20.1" customHeight="1" spans="1:18">
      <c r="A21" s="52">
        <v>217</v>
      </c>
      <c r="B21" s="52" t="s">
        <v>842</v>
      </c>
      <c r="C21" s="53">
        <f t="shared" si="0"/>
        <v>0</v>
      </c>
      <c r="D21" s="54"/>
      <c r="E21" s="54">
        <v>0</v>
      </c>
      <c r="F21" s="54"/>
      <c r="G21" s="54"/>
      <c r="H21" s="54"/>
      <c r="I21" s="54"/>
      <c r="J21" s="54"/>
      <c r="K21" s="54"/>
      <c r="L21" s="54"/>
      <c r="M21" s="54"/>
      <c r="N21" s="54"/>
      <c r="O21" s="53"/>
      <c r="P21" s="53"/>
      <c r="Q21" s="53"/>
      <c r="R21" s="53"/>
    </row>
    <row r="22" s="47" customFormat="1" ht="20.1" customHeight="1" spans="1:18">
      <c r="A22" s="52">
        <v>219</v>
      </c>
      <c r="B22" s="55" t="s">
        <v>868</v>
      </c>
      <c r="C22" s="53">
        <f t="shared" si="0"/>
        <v>0</v>
      </c>
      <c r="D22" s="54"/>
      <c r="E22" s="54">
        <v>0</v>
      </c>
      <c r="F22" s="54"/>
      <c r="G22" s="54"/>
      <c r="H22" s="54"/>
      <c r="I22" s="54"/>
      <c r="J22" s="54"/>
      <c r="K22" s="54"/>
      <c r="L22" s="54"/>
      <c r="M22" s="54"/>
      <c r="N22" s="54"/>
      <c r="O22" s="53"/>
      <c r="P22" s="53"/>
      <c r="Q22" s="53"/>
      <c r="R22" s="53"/>
    </row>
    <row r="23" s="47" customFormat="1" ht="20.1" customHeight="1" spans="1:18">
      <c r="A23" s="52">
        <v>220</v>
      </c>
      <c r="B23" s="55" t="s">
        <v>877</v>
      </c>
      <c r="C23" s="53">
        <f t="shared" si="0"/>
        <v>200</v>
      </c>
      <c r="D23" s="54">
        <v>180</v>
      </c>
      <c r="E23" s="54">
        <v>15</v>
      </c>
      <c r="F23" s="54"/>
      <c r="G23" s="54"/>
      <c r="H23" s="54"/>
      <c r="I23" s="54"/>
      <c r="J23" s="54"/>
      <c r="K23" s="54"/>
      <c r="L23" s="54">
        <v>5</v>
      </c>
      <c r="M23" s="54"/>
      <c r="N23" s="54"/>
      <c r="O23" s="53"/>
      <c r="P23" s="53"/>
      <c r="Q23" s="53"/>
      <c r="R23" s="53"/>
    </row>
    <row r="24" s="47" customFormat="1" ht="20.1" customHeight="1" spans="1:18">
      <c r="A24" s="52">
        <v>221</v>
      </c>
      <c r="B24" s="55" t="s">
        <v>915</v>
      </c>
      <c r="C24" s="53">
        <f t="shared" si="0"/>
        <v>1800</v>
      </c>
      <c r="D24" s="54">
        <v>200</v>
      </c>
      <c r="E24" s="54">
        <v>50</v>
      </c>
      <c r="F24" s="54"/>
      <c r="G24" s="54"/>
      <c r="H24" s="54">
        <v>700</v>
      </c>
      <c r="I24" s="54">
        <v>850</v>
      </c>
      <c r="J24" s="54"/>
      <c r="K24" s="54"/>
      <c r="L24" s="54"/>
      <c r="M24" s="54"/>
      <c r="N24" s="54"/>
      <c r="O24" s="53"/>
      <c r="P24" s="53"/>
      <c r="Q24" s="53"/>
      <c r="R24" s="53"/>
    </row>
    <row r="25" s="47" customFormat="1" ht="20.1" customHeight="1" spans="1:18">
      <c r="A25" s="52">
        <v>222</v>
      </c>
      <c r="B25" s="55" t="s">
        <v>935</v>
      </c>
      <c r="C25" s="53">
        <f t="shared" si="0"/>
        <v>10</v>
      </c>
      <c r="D25" s="54"/>
      <c r="E25" s="54"/>
      <c r="F25" s="54"/>
      <c r="G25" s="54"/>
      <c r="H25" s="54"/>
      <c r="I25" s="54"/>
      <c r="J25" s="54">
        <v>10</v>
      </c>
      <c r="K25" s="54"/>
      <c r="L25" s="54"/>
      <c r="M25" s="54"/>
      <c r="N25" s="54"/>
      <c r="O25" s="53"/>
      <c r="P25" s="53"/>
      <c r="Q25" s="53"/>
      <c r="R25" s="53"/>
    </row>
    <row r="26" s="47" customFormat="1" ht="20.1" customHeight="1" spans="1:18">
      <c r="A26" s="52">
        <v>224</v>
      </c>
      <c r="B26" s="55" t="s">
        <v>975</v>
      </c>
      <c r="C26" s="53">
        <f t="shared" si="0"/>
        <v>2400</v>
      </c>
      <c r="D26" s="54">
        <v>200</v>
      </c>
      <c r="E26" s="54">
        <v>70</v>
      </c>
      <c r="F26" s="54">
        <v>930</v>
      </c>
      <c r="G26" s="54"/>
      <c r="H26" s="54"/>
      <c r="I26" s="54">
        <v>1200</v>
      </c>
      <c r="J26" s="54"/>
      <c r="K26" s="54"/>
      <c r="L26" s="54"/>
      <c r="M26" s="54"/>
      <c r="N26" s="54"/>
      <c r="O26" s="53"/>
      <c r="P26" s="53"/>
      <c r="Q26" s="53"/>
      <c r="R26" s="53"/>
    </row>
    <row r="27" s="47" customFormat="1" ht="20.1" customHeight="1" spans="1:18">
      <c r="A27" s="52">
        <v>227</v>
      </c>
      <c r="B27" s="52" t="s">
        <v>1010</v>
      </c>
      <c r="C27" s="53">
        <f t="shared" si="0"/>
        <v>1260</v>
      </c>
      <c r="D27" s="54"/>
      <c r="E27" s="54">
        <v>0</v>
      </c>
      <c r="F27" s="54"/>
      <c r="G27" s="54"/>
      <c r="H27" s="54"/>
      <c r="I27" s="54"/>
      <c r="J27" s="54"/>
      <c r="K27" s="54"/>
      <c r="L27" s="54"/>
      <c r="M27" s="54"/>
      <c r="N27" s="54"/>
      <c r="O27" s="53"/>
      <c r="P27" s="53"/>
      <c r="Q27" s="53">
        <v>1260</v>
      </c>
      <c r="R27" s="53"/>
    </row>
    <row r="28" s="47" customFormat="1" ht="20.1" customHeight="1" spans="1:18">
      <c r="A28" s="52">
        <v>229</v>
      </c>
      <c r="B28" s="53" t="s">
        <v>1011</v>
      </c>
      <c r="C28" s="53">
        <f t="shared" si="0"/>
        <v>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3"/>
      <c r="P28" s="53"/>
      <c r="Q28" s="53"/>
      <c r="R28" s="53"/>
    </row>
    <row r="29" s="47" customFormat="1" ht="20.1" customHeight="1" spans="1:18">
      <c r="A29" s="52">
        <v>230</v>
      </c>
      <c r="B29" s="53" t="s">
        <v>1031</v>
      </c>
      <c r="C29" s="53">
        <f t="shared" si="0"/>
        <v>0</v>
      </c>
      <c r="D29" s="54"/>
      <c r="E29" s="54">
        <v>0</v>
      </c>
      <c r="F29" s="54"/>
      <c r="G29" s="54"/>
      <c r="H29" s="54"/>
      <c r="I29" s="54"/>
      <c r="J29" s="54"/>
      <c r="K29" s="54"/>
      <c r="L29" s="54"/>
      <c r="M29" s="54"/>
      <c r="N29" s="54"/>
      <c r="O29" s="53"/>
      <c r="P29" s="53"/>
      <c r="Q29" s="53"/>
      <c r="R29" s="53"/>
    </row>
    <row r="30" s="47" customFormat="1" ht="20.1" customHeight="1" spans="1:18">
      <c r="A30" s="52">
        <v>232</v>
      </c>
      <c r="B30" s="55" t="s">
        <v>1015</v>
      </c>
      <c r="C30" s="53">
        <f t="shared" si="0"/>
        <v>263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263</v>
      </c>
      <c r="O30" s="53"/>
      <c r="P30" s="53"/>
      <c r="Q30" s="53"/>
      <c r="R30" s="53"/>
    </row>
    <row r="31" s="47" customFormat="1" ht="20.1" customHeight="1" spans="1:18">
      <c r="A31" s="52">
        <v>233</v>
      </c>
      <c r="B31" s="55" t="s">
        <v>1021</v>
      </c>
      <c r="C31" s="53">
        <f t="shared" si="0"/>
        <v>0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3"/>
      <c r="P31" s="53"/>
      <c r="Q31" s="53"/>
      <c r="R31" s="53"/>
    </row>
    <row r="32" s="47" customFormat="1" ht="20.1" customHeight="1" spans="1:18">
      <c r="A32" s="56" t="s">
        <v>1128</v>
      </c>
      <c r="B32" s="56"/>
      <c r="C32" s="53">
        <f>SUM(C6:C31)</f>
        <v>126000</v>
      </c>
      <c r="D32" s="53">
        <f t="shared" ref="D32:R32" si="1">SUM(D6:D31)</f>
        <v>15310</v>
      </c>
      <c r="E32" s="53">
        <f t="shared" si="1"/>
        <v>2337</v>
      </c>
      <c r="F32" s="53">
        <f t="shared" si="1"/>
        <v>22847</v>
      </c>
      <c r="G32" s="53">
        <f t="shared" si="1"/>
        <v>0</v>
      </c>
      <c r="H32" s="53">
        <f t="shared" si="1"/>
        <v>30770</v>
      </c>
      <c r="I32" s="53">
        <f t="shared" si="1"/>
        <v>27648</v>
      </c>
      <c r="J32" s="53">
        <f t="shared" si="1"/>
        <v>760</v>
      </c>
      <c r="K32" s="53">
        <f t="shared" si="1"/>
        <v>0</v>
      </c>
      <c r="L32" s="53">
        <f t="shared" si="1"/>
        <v>20805</v>
      </c>
      <c r="M32" s="53">
        <f t="shared" si="1"/>
        <v>4000</v>
      </c>
      <c r="N32" s="53">
        <f t="shared" si="1"/>
        <v>263</v>
      </c>
      <c r="O32" s="53">
        <f t="shared" si="1"/>
        <v>0</v>
      </c>
      <c r="P32" s="53">
        <f t="shared" si="1"/>
        <v>0</v>
      </c>
      <c r="Q32" s="53">
        <f t="shared" si="1"/>
        <v>1260</v>
      </c>
      <c r="R32" s="53">
        <f t="shared" si="1"/>
        <v>0</v>
      </c>
    </row>
  </sheetData>
  <mergeCells count="4">
    <mergeCell ref="A2:R2"/>
    <mergeCell ref="A4:B4"/>
    <mergeCell ref="A32:B32"/>
    <mergeCell ref="C4:C5"/>
  </mergeCells>
  <printOptions horizontalCentered="1"/>
  <pageMargins left="0.471527777777778" right="0.471527777777778" top="0.0777777777777778" bottom="0.15625" header="0.118055555555556" footer="0.118055555555556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1"/>
  <sheetViews>
    <sheetView showGridLines="0" showZeros="0" workbookViewId="0">
      <selection activeCell="M161" sqref="M161"/>
    </sheetView>
  </sheetViews>
  <sheetFormatPr defaultColWidth="5.75" defaultRowHeight="13.5"/>
  <cols>
    <col min="1" max="1" width="18.75" style="2" customWidth="1"/>
    <col min="2" max="2" width="6.5" style="2" customWidth="1"/>
    <col min="3" max="3" width="7.625" style="2" customWidth="1"/>
    <col min="4" max="15" width="5.625" style="2" customWidth="1"/>
    <col min="16" max="16" width="4.75" style="2" customWidth="1"/>
    <col min="17" max="19" width="5.625" style="2" customWidth="1"/>
    <col min="20" max="20" width="5.875" style="2" customWidth="1"/>
    <col min="21" max="21" width="4.5" style="2" customWidth="1"/>
    <col min="22" max="25" width="5.625" style="2" customWidth="1"/>
    <col min="26" max="26" width="5" style="2" customWidth="1"/>
    <col min="27" max="27" width="5" style="3" customWidth="1"/>
    <col min="28" max="28" width="5.625" style="2" customWidth="1"/>
    <col min="29" max="16384" width="5.75" style="2"/>
  </cols>
  <sheetData>
    <row r="1" ht="14.25" spans="1:1">
      <c r="A1" s="4" t="s">
        <v>1158</v>
      </c>
    </row>
    <row r="2" s="1" customFormat="1" ht="33.95" customHeight="1" spans="1:28">
      <c r="A2" s="35" t="s">
        <v>1159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ht="17.1" customHeight="1" spans="1:2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39"/>
      <c r="AB3" s="7" t="s">
        <v>2</v>
      </c>
    </row>
    <row r="4" ht="31.5" customHeight="1" spans="1:28">
      <c r="A4" s="9" t="s">
        <v>1160</v>
      </c>
      <c r="B4" s="36" t="s">
        <v>1161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40"/>
      <c r="AB4" s="36"/>
    </row>
    <row r="5" ht="17.1" customHeight="1" spans="1:28">
      <c r="A5" s="37"/>
      <c r="B5" s="38" t="s">
        <v>39</v>
      </c>
      <c r="C5" s="42" t="s">
        <v>1162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5"/>
      <c r="T5" s="42" t="s">
        <v>1163</v>
      </c>
      <c r="U5" s="43"/>
      <c r="V5" s="43"/>
      <c r="W5" s="43"/>
      <c r="X5" s="43"/>
      <c r="Y5" s="43"/>
      <c r="Z5" s="43"/>
      <c r="AA5" s="43"/>
      <c r="AB5" s="45"/>
    </row>
    <row r="6" s="2" customFormat="1" ht="126" customHeight="1" spans="1:28">
      <c r="A6" s="11"/>
      <c r="B6" s="44"/>
      <c r="C6" s="13" t="s">
        <v>1164</v>
      </c>
      <c r="D6" s="13" t="s">
        <v>1165</v>
      </c>
      <c r="E6" s="13" t="s">
        <v>1166</v>
      </c>
      <c r="F6" s="13" t="s">
        <v>1167</v>
      </c>
      <c r="G6" s="13" t="s">
        <v>1168</v>
      </c>
      <c r="H6" s="13" t="s">
        <v>1169</v>
      </c>
      <c r="I6" s="13" t="s">
        <v>1170</v>
      </c>
      <c r="J6" s="13" t="s">
        <v>1171</v>
      </c>
      <c r="K6" s="13" t="s">
        <v>1172</v>
      </c>
      <c r="L6" s="13" t="s">
        <v>1173</v>
      </c>
      <c r="M6" s="13" t="s">
        <v>1174</v>
      </c>
      <c r="N6" s="13" t="s">
        <v>1175</v>
      </c>
      <c r="O6" s="13" t="s">
        <v>1176</v>
      </c>
      <c r="P6" s="13" t="s">
        <v>1177</v>
      </c>
      <c r="Q6" s="13" t="s">
        <v>1178</v>
      </c>
      <c r="R6" s="13" t="s">
        <v>1179</v>
      </c>
      <c r="S6" s="13" t="s">
        <v>1180</v>
      </c>
      <c r="T6" s="13" t="s">
        <v>1164</v>
      </c>
      <c r="U6" s="13" t="s">
        <v>1181</v>
      </c>
      <c r="V6" s="13" t="s">
        <v>1182</v>
      </c>
      <c r="W6" s="13" t="s">
        <v>1183</v>
      </c>
      <c r="X6" s="13" t="s">
        <v>1184</v>
      </c>
      <c r="Y6" s="13" t="s">
        <v>1185</v>
      </c>
      <c r="Z6" s="13" t="s">
        <v>1186</v>
      </c>
      <c r="AA6" s="13" t="s">
        <v>1187</v>
      </c>
      <c r="AB6" s="13" t="s">
        <v>1188</v>
      </c>
    </row>
    <row r="7" s="2" customFormat="1" ht="15.95" hidden="1" customHeight="1" spans="1:28">
      <c r="A7" s="14" t="s">
        <v>1189</v>
      </c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7"/>
      <c r="AB7" s="15"/>
    </row>
    <row r="8" s="2" customFormat="1" ht="15.95" hidden="1" customHeight="1" spans="1:28">
      <c r="A8" s="14" t="s">
        <v>1190</v>
      </c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7"/>
      <c r="AB8" s="15"/>
    </row>
    <row r="9" s="2" customFormat="1" ht="15.95" hidden="1" customHeight="1" spans="1:28">
      <c r="A9" s="14" t="s">
        <v>1191</v>
      </c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7"/>
      <c r="AB9" s="15"/>
    </row>
    <row r="10" s="2" customFormat="1" ht="15.95" hidden="1" customHeight="1" spans="1:28">
      <c r="A10" s="14" t="s">
        <v>1192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8"/>
      <c r="AB10" s="16"/>
    </row>
    <row r="11" s="2" customFormat="1" ht="15.95" hidden="1" customHeight="1" spans="1:28">
      <c r="A11" s="14" t="s">
        <v>1193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8"/>
      <c r="AB11" s="16"/>
    </row>
    <row r="12" s="2" customFormat="1" ht="15.95" hidden="1" customHeight="1" spans="1:28">
      <c r="A12" s="14" t="s">
        <v>1194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8"/>
      <c r="AB12" s="16"/>
    </row>
    <row r="13" s="2" customFormat="1" ht="15.95" hidden="1" customHeight="1" spans="1:28">
      <c r="A13" s="14" t="s">
        <v>1195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8"/>
      <c r="AB13" s="16"/>
    </row>
    <row r="14" s="2" customFormat="1" ht="15.95" hidden="1" customHeight="1" spans="1:28">
      <c r="A14" s="14" t="s">
        <v>1196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8"/>
      <c r="AB14" s="16"/>
    </row>
    <row r="15" s="2" customFormat="1" ht="15.95" hidden="1" customHeight="1" spans="1:28">
      <c r="A15" s="14" t="s">
        <v>1197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8"/>
      <c r="AB15" s="16"/>
    </row>
    <row r="16" s="2" customFormat="1" ht="15.95" hidden="1" customHeight="1" spans="1:28">
      <c r="A16" s="14" t="s">
        <v>1198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8"/>
      <c r="AB16" s="16"/>
    </row>
    <row r="17" s="2" customFormat="1" ht="15.95" hidden="1" customHeight="1" spans="1:28">
      <c r="A17" s="14" t="s">
        <v>1199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8"/>
      <c r="AB17" s="16"/>
    </row>
    <row r="18" s="2" customFormat="1" ht="15.95" hidden="1" customHeight="1" spans="1:28">
      <c r="A18" s="14" t="s">
        <v>1200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8"/>
      <c r="AB18" s="16"/>
    </row>
    <row r="19" s="2" customFormat="1" ht="15.95" hidden="1" customHeight="1" spans="1:28">
      <c r="A19" s="14" t="s">
        <v>1201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8"/>
      <c r="AB19" s="16"/>
    </row>
    <row r="20" s="2" customFormat="1" ht="15.95" hidden="1" customHeight="1" spans="1:28">
      <c r="A20" s="14" t="s">
        <v>1202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8"/>
      <c r="AB20" s="16"/>
    </row>
    <row r="21" s="2" customFormat="1" ht="15.95" hidden="1" customHeight="1" spans="1:28">
      <c r="A21" s="14" t="s">
        <v>1203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8"/>
      <c r="AB21" s="16"/>
    </row>
    <row r="22" s="2" customFormat="1" ht="15.95" hidden="1" customHeight="1" spans="1:28">
      <c r="A22" s="14" t="s">
        <v>1204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8"/>
      <c r="AB22" s="16"/>
    </row>
    <row r="23" s="2" customFormat="1" ht="15.95" hidden="1" customHeight="1" spans="1:28">
      <c r="A23" s="14" t="s">
        <v>1205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8"/>
      <c r="AB23" s="16"/>
    </row>
    <row r="24" s="2" customFormat="1" ht="15.95" hidden="1" customHeight="1" spans="1:28">
      <c r="A24" s="14" t="s">
        <v>1206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8"/>
      <c r="AB24" s="16"/>
    </row>
    <row r="25" s="2" customFormat="1" ht="15.95" hidden="1" customHeight="1" spans="1:28">
      <c r="A25" s="14" t="s">
        <v>1207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8"/>
      <c r="AB25" s="16"/>
    </row>
    <row r="26" s="2" customFormat="1" ht="15.95" hidden="1" customHeight="1" spans="1:28">
      <c r="A26" s="14" t="s">
        <v>1208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8"/>
      <c r="AB26" s="16"/>
    </row>
    <row r="27" s="2" customFormat="1" ht="15.95" hidden="1" customHeight="1" spans="1:28">
      <c r="A27" s="14" t="s">
        <v>1209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8"/>
      <c r="AB27" s="16"/>
    </row>
    <row r="28" s="2" customFormat="1" ht="15.95" hidden="1" customHeight="1" spans="1:28">
      <c r="A28" s="14" t="s">
        <v>1210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8"/>
      <c r="AB28" s="16"/>
    </row>
    <row r="29" s="2" customFormat="1" ht="15.95" hidden="1" customHeight="1" spans="1:28">
      <c r="A29" s="14" t="s">
        <v>1211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8"/>
      <c r="AB29" s="16"/>
    </row>
    <row r="30" s="2" customFormat="1" ht="15.95" hidden="1" customHeight="1" spans="1:28">
      <c r="A30" s="14" t="s">
        <v>1212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8"/>
      <c r="AB30" s="16"/>
    </row>
    <row r="31" s="2" customFormat="1" ht="15.95" hidden="1" customHeight="1" spans="1:28">
      <c r="A31" s="14" t="s">
        <v>1213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8"/>
      <c r="AB31" s="16"/>
    </row>
    <row r="32" s="2" customFormat="1" ht="15.95" hidden="1" customHeight="1" spans="1:28">
      <c r="A32" s="14" t="s">
        <v>1214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8"/>
      <c r="AB32" s="16"/>
    </row>
    <row r="33" hidden="1" spans="1:28">
      <c r="A33" s="14" t="s">
        <v>1215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8"/>
      <c r="AB33" s="16"/>
    </row>
    <row r="34" hidden="1" spans="1:28">
      <c r="A34" s="14" t="s">
        <v>1216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8"/>
      <c r="AB34" s="16"/>
    </row>
    <row r="35" hidden="1" spans="1:28">
      <c r="A35" s="14" t="s">
        <v>1217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8"/>
      <c r="AB35" s="16"/>
    </row>
    <row r="36" hidden="1" spans="1:28">
      <c r="A36" s="14" t="s">
        <v>1218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8"/>
      <c r="AB36" s="16"/>
    </row>
    <row r="37" hidden="1" spans="1:28">
      <c r="A37" s="14" t="s">
        <v>1219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8"/>
      <c r="AB37" s="16"/>
    </row>
    <row r="38" hidden="1" spans="1:28">
      <c r="A38" s="14" t="s">
        <v>1220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8"/>
      <c r="AB38" s="16"/>
    </row>
    <row r="39" hidden="1" spans="1:28">
      <c r="A39" s="14" t="s">
        <v>1221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8"/>
      <c r="AB39" s="16"/>
    </row>
    <row r="40" hidden="1" spans="1:28">
      <c r="A40" s="14" t="s">
        <v>1222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8"/>
      <c r="AB40" s="16"/>
    </row>
    <row r="41" hidden="1" spans="1:28">
      <c r="A41" s="14" t="s">
        <v>1223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8"/>
      <c r="AB41" s="16"/>
    </row>
    <row r="42" hidden="1" spans="1:28">
      <c r="A42" s="14" t="s">
        <v>1224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8"/>
      <c r="AB42" s="16"/>
    </row>
    <row r="43" hidden="1" spans="1:28">
      <c r="A43" s="14" t="s">
        <v>1225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8"/>
      <c r="AB43" s="16"/>
    </row>
    <row r="44" hidden="1" spans="1:28">
      <c r="A44" s="14" t="s">
        <v>1226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8"/>
      <c r="AB44" s="16"/>
    </row>
    <row r="45" hidden="1" spans="1:28">
      <c r="A45" s="14" t="s">
        <v>1227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8"/>
      <c r="AB45" s="16"/>
    </row>
    <row r="46" hidden="1" spans="1:28">
      <c r="A46" s="14" t="s">
        <v>1228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8"/>
      <c r="AB46" s="16"/>
    </row>
    <row r="47" hidden="1" spans="1:28">
      <c r="A47" s="14" t="s">
        <v>1229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8"/>
      <c r="AB47" s="16"/>
    </row>
    <row r="48" hidden="1" spans="1:28">
      <c r="A48" s="14" t="s">
        <v>1230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8"/>
      <c r="AB48" s="16"/>
    </row>
    <row r="49" hidden="1" spans="1:28">
      <c r="A49" s="14" t="s">
        <v>1231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8"/>
      <c r="AB49" s="16"/>
    </row>
    <row r="50" hidden="1" spans="1:28">
      <c r="A50" s="14" t="s">
        <v>1232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8"/>
      <c r="AB50" s="16"/>
    </row>
    <row r="51" hidden="1" spans="1:28">
      <c r="A51" s="14" t="s">
        <v>1233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8"/>
      <c r="AB51" s="16"/>
    </row>
    <row r="52" hidden="1" spans="1:28">
      <c r="A52" s="14" t="s">
        <v>1234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8"/>
      <c r="AB52" s="16"/>
    </row>
    <row r="53" hidden="1" spans="1:28">
      <c r="A53" s="14" t="s">
        <v>1235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8"/>
      <c r="AB53" s="16"/>
    </row>
    <row r="54" hidden="1" spans="1:28">
      <c r="A54" s="14" t="s">
        <v>1236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8"/>
      <c r="AB54" s="16"/>
    </row>
    <row r="55" hidden="1" spans="1:28">
      <c r="A55" s="14" t="s">
        <v>1237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8"/>
      <c r="AB55" s="16"/>
    </row>
    <row r="56" hidden="1" spans="1:28">
      <c r="A56" s="14" t="s">
        <v>1238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8"/>
      <c r="AB56" s="16"/>
    </row>
    <row r="57" hidden="1" spans="1:28">
      <c r="A57" s="14" t="s">
        <v>1239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8"/>
      <c r="AB57" s="16"/>
    </row>
    <row r="58" hidden="1" spans="1:28">
      <c r="A58" s="14" t="s">
        <v>1240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8"/>
      <c r="AB58" s="16"/>
    </row>
    <row r="59" hidden="1" spans="1:28">
      <c r="A59" s="14" t="s">
        <v>1241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8"/>
      <c r="AB59" s="16"/>
    </row>
    <row r="60" hidden="1" spans="1:28">
      <c r="A60" s="14" t="s">
        <v>1242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8"/>
      <c r="AB60" s="16"/>
    </row>
    <row r="61" hidden="1" spans="1:28">
      <c r="A61" s="14" t="s">
        <v>1243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8"/>
      <c r="AB61" s="16"/>
    </row>
    <row r="62" hidden="1" spans="1:28">
      <c r="A62" s="14" t="s">
        <v>1244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8"/>
      <c r="AB62" s="16"/>
    </row>
    <row r="63" hidden="1" spans="1:28">
      <c r="A63" s="14" t="s">
        <v>1245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8"/>
      <c r="AB63" s="16"/>
    </row>
    <row r="64" hidden="1" spans="1:28">
      <c r="A64" s="14" t="s">
        <v>1246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8"/>
      <c r="AB64" s="16"/>
    </row>
    <row r="65" hidden="1" spans="1:28">
      <c r="A65" s="14" t="s">
        <v>1247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8"/>
      <c r="AB65" s="16"/>
    </row>
    <row r="66" hidden="1" spans="1:28">
      <c r="A66" s="14" t="s">
        <v>1248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8"/>
      <c r="AB66" s="16"/>
    </row>
    <row r="67" hidden="1" spans="1:28">
      <c r="A67" s="14" t="s">
        <v>1249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8"/>
      <c r="AB67" s="16"/>
    </row>
    <row r="68" hidden="1" spans="1:28">
      <c r="A68" s="14" t="s">
        <v>1250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8"/>
      <c r="AB68" s="16"/>
    </row>
    <row r="69" hidden="1" spans="1:28">
      <c r="A69" s="14" t="s">
        <v>1251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8"/>
      <c r="AB69" s="16"/>
    </row>
    <row r="70" hidden="1" spans="1:28">
      <c r="A70" s="14" t="s">
        <v>1252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8"/>
      <c r="AB70" s="16"/>
    </row>
    <row r="71" hidden="1" spans="1:28">
      <c r="A71" s="14" t="s">
        <v>1253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8"/>
      <c r="AB71" s="16"/>
    </row>
    <row r="72" hidden="1" spans="1:28">
      <c r="A72" s="14" t="s">
        <v>1254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8"/>
      <c r="AB72" s="16"/>
    </row>
    <row r="73" hidden="1" spans="1:28">
      <c r="A73" s="14" t="s">
        <v>1255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8"/>
      <c r="AB73" s="16"/>
    </row>
    <row r="74" hidden="1" spans="1:28">
      <c r="A74" s="14" t="s">
        <v>1256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8"/>
      <c r="AB74" s="16"/>
    </row>
    <row r="75" hidden="1" spans="1:28">
      <c r="A75" s="14" t="s">
        <v>1257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8"/>
      <c r="AB75" s="16"/>
    </row>
    <row r="76" hidden="1" spans="1:28">
      <c r="A76" s="14" t="s">
        <v>1258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8"/>
      <c r="AB76" s="16"/>
    </row>
    <row r="77" hidden="1" spans="1:28">
      <c r="A77" s="14" t="s">
        <v>1259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8"/>
      <c r="AB77" s="16"/>
    </row>
    <row r="78" hidden="1" spans="1:28">
      <c r="A78" s="14" t="s">
        <v>1260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8"/>
      <c r="AB78" s="16"/>
    </row>
    <row r="79" hidden="1" spans="1:28">
      <c r="A79" s="14" t="s">
        <v>1261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8"/>
      <c r="AB79" s="16"/>
    </row>
    <row r="80" hidden="1" spans="1:28">
      <c r="A80" s="14" t="s">
        <v>1262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8"/>
      <c r="AB80" s="16"/>
    </row>
    <row r="81" hidden="1" spans="1:28">
      <c r="A81" s="14" t="s">
        <v>1263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8"/>
      <c r="AB81" s="16"/>
    </row>
    <row r="82" hidden="1" spans="1:28">
      <c r="A82" s="14" t="s">
        <v>1264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8"/>
      <c r="AB82" s="16"/>
    </row>
    <row r="83" hidden="1" spans="1:28">
      <c r="A83" s="14" t="s">
        <v>1265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8"/>
      <c r="AB83" s="16"/>
    </row>
    <row r="84" hidden="1" spans="1:28">
      <c r="A84" s="14" t="s">
        <v>1266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8"/>
      <c r="AB84" s="16"/>
    </row>
    <row r="85" hidden="1" spans="1:28">
      <c r="A85" s="14" t="s">
        <v>1267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8"/>
      <c r="AB85" s="16"/>
    </row>
    <row r="86" hidden="1" spans="1:28">
      <c r="A86" s="14" t="s">
        <v>1268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8"/>
      <c r="AB86" s="16"/>
    </row>
    <row r="87" hidden="1" spans="1:28">
      <c r="A87" s="14" t="s">
        <v>1269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8"/>
      <c r="AB87" s="16"/>
    </row>
    <row r="88" hidden="1" spans="1:28">
      <c r="A88" s="14" t="s">
        <v>1270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8"/>
      <c r="AB88" s="16"/>
    </row>
    <row r="89" hidden="1" spans="1:28">
      <c r="A89" s="14" t="s">
        <v>1271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8"/>
      <c r="AB89" s="16"/>
    </row>
    <row r="90" spans="1:28">
      <c r="A90" s="14" t="s">
        <v>1272</v>
      </c>
      <c r="B90" s="16">
        <f>SUM(C90+T90)</f>
        <v>66600</v>
      </c>
      <c r="C90" s="16">
        <f>SUM(D90:S90)</f>
        <v>56020</v>
      </c>
      <c r="D90" s="16">
        <f>SUM('2022年一般公共预算收入表'!E7)</f>
        <v>20000</v>
      </c>
      <c r="E90" s="16">
        <f>SUM('2022年一般公共预算收入表'!E8)</f>
        <v>5000</v>
      </c>
      <c r="F90" s="16">
        <f>SUM('2022年一般公共预算收入表'!E9)</f>
        <v>0</v>
      </c>
      <c r="G90" s="16">
        <f>SUM('2022年一般公共预算收入表'!E10)</f>
        <v>520</v>
      </c>
      <c r="H90" s="16">
        <f>SUM('2022年一般公共预算收入表'!E11)</f>
        <v>0</v>
      </c>
      <c r="I90" s="16">
        <f>SUM('2022年一般公共预算收入表'!E12)</f>
        <v>2000</v>
      </c>
      <c r="J90" s="16">
        <f>SUM('2022年一般公共预算收入表'!E13)</f>
        <v>0</v>
      </c>
      <c r="K90" s="16">
        <f>SUM('2022年一般公共预算收入表'!E14)</f>
        <v>0</v>
      </c>
      <c r="L90" s="16">
        <f>SUM('2022年一般公共预算收入表'!E15)</f>
        <v>2000</v>
      </c>
      <c r="M90" s="16">
        <f>SUM('2022年一般公共预算收入表'!E16)</f>
        <v>17000</v>
      </c>
      <c r="N90" s="16">
        <f>SUM('2022年一般公共预算收入表'!E17)</f>
        <v>0</v>
      </c>
      <c r="O90" s="16">
        <f>SUM('2022年一般公共预算收入表'!E18)</f>
        <v>500</v>
      </c>
      <c r="P90" s="16">
        <f>SUM('2022年一般公共预算收入表'!E19)</f>
        <v>9000</v>
      </c>
      <c r="Q90" s="16">
        <f>SUM('2022年一般公共预算收入表'!E20)</f>
        <v>0</v>
      </c>
      <c r="R90" s="16">
        <f>SUM('2022年一般公共预算收入表'!E21)</f>
        <v>0</v>
      </c>
      <c r="S90" s="16">
        <f>SUM('2022年一般公共预算收入表'!E22)</f>
        <v>0</v>
      </c>
      <c r="T90" s="16">
        <f>SUM(U90:AB90)</f>
        <v>10580</v>
      </c>
      <c r="U90" s="16">
        <f>SUM('2022年一般公共预算收入表'!E24)</f>
        <v>6465</v>
      </c>
      <c r="V90" s="16">
        <f>SUM('2022年一般公共预算收入表'!E25)</f>
        <v>1430</v>
      </c>
      <c r="W90" s="16">
        <f>SUM('2022年一般公共预算收入表'!E26)</f>
        <v>380</v>
      </c>
      <c r="X90" s="16">
        <f>SUM('2022年一般公共预算收入表'!E27)</f>
        <v>0</v>
      </c>
      <c r="Y90" s="16">
        <f>SUM('2022年一般公共预算收入表'!E28)</f>
        <v>2165</v>
      </c>
      <c r="Z90" s="16">
        <f>SUM('2022年一般公共预算收入表'!E29)</f>
        <v>0</v>
      </c>
      <c r="AA90" s="18">
        <f>SUM('2022年一般公共预算收入表'!E30)</f>
        <v>55</v>
      </c>
      <c r="AB90" s="16">
        <f>SUM('2022年一般公共预算收入表'!E31)</f>
        <v>85</v>
      </c>
    </row>
    <row r="91" hidden="1" spans="1:28">
      <c r="A91" s="14" t="s">
        <v>1273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8"/>
      <c r="AB91" s="16"/>
    </row>
    <row r="92" hidden="1" spans="1:28">
      <c r="A92" s="14" t="s">
        <v>1274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8"/>
      <c r="AB92" s="16"/>
    </row>
    <row r="93" hidden="1" spans="1:28">
      <c r="A93" s="14" t="s">
        <v>1275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8"/>
      <c r="AB93" s="16"/>
    </row>
    <row r="94" hidden="1" spans="1:28">
      <c r="A94" s="14" t="s">
        <v>1276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8"/>
      <c r="AB94" s="16"/>
    </row>
    <row r="95" hidden="1" spans="1:28">
      <c r="A95" s="14" t="s">
        <v>1277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8"/>
      <c r="AB95" s="16"/>
    </row>
    <row r="96" hidden="1" spans="1:28">
      <c r="A96" s="14" t="s">
        <v>1278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8"/>
      <c r="AB96" s="16"/>
    </row>
    <row r="97" hidden="1" spans="1:28">
      <c r="A97" s="14" t="s">
        <v>1279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8"/>
      <c r="AB97" s="16"/>
    </row>
    <row r="98" hidden="1" spans="1:28">
      <c r="A98" s="14" t="s">
        <v>1280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8"/>
      <c r="AB98" s="16"/>
    </row>
    <row r="99" hidden="1" spans="1:28">
      <c r="A99" s="14" t="s">
        <v>1281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8"/>
      <c r="AB99" s="16"/>
    </row>
    <row r="100" hidden="1" spans="1:28">
      <c r="A100" s="14" t="s">
        <v>1282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8"/>
      <c r="AB100" s="16"/>
    </row>
    <row r="101" hidden="1" spans="1:28">
      <c r="A101" s="14" t="s">
        <v>1283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8"/>
      <c r="AB101" s="16"/>
    </row>
    <row r="102" hidden="1" spans="1:28">
      <c r="A102" s="14" t="s">
        <v>1284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8"/>
      <c r="AB102" s="16"/>
    </row>
    <row r="103" hidden="1" spans="1:28">
      <c r="A103" s="14" t="s">
        <v>1285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8"/>
      <c r="AB103" s="16"/>
    </row>
    <row r="104" hidden="1" spans="1:28">
      <c r="A104" s="14" t="s">
        <v>1286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8"/>
      <c r="AB104" s="16"/>
    </row>
    <row r="105" hidden="1" spans="1:28">
      <c r="A105" s="14" t="s">
        <v>1287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8"/>
      <c r="AB105" s="16"/>
    </row>
    <row r="106" hidden="1" spans="1:28">
      <c r="A106" s="14" t="s">
        <v>1288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8"/>
      <c r="AB106" s="16"/>
    </row>
    <row r="107" hidden="1" spans="1:28">
      <c r="A107" s="14" t="s">
        <v>1289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8"/>
      <c r="AB107" s="16"/>
    </row>
    <row r="108" hidden="1" spans="1:28">
      <c r="A108" s="14" t="s">
        <v>1290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8"/>
      <c r="AB108" s="16"/>
    </row>
    <row r="109" hidden="1" spans="1:28">
      <c r="A109" s="14" t="s">
        <v>1291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8"/>
      <c r="AB109" s="16"/>
    </row>
    <row r="110" hidden="1" spans="1:28">
      <c r="A110" s="14" t="s">
        <v>1292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8"/>
      <c r="AB110" s="16"/>
    </row>
    <row r="111" hidden="1" spans="1:28">
      <c r="A111" s="14" t="s">
        <v>1293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8"/>
      <c r="AB111" s="16"/>
    </row>
    <row r="112" hidden="1" spans="1:28">
      <c r="A112" s="14" t="s">
        <v>1294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8"/>
      <c r="AB112" s="16"/>
    </row>
    <row r="113" hidden="1" spans="1:28">
      <c r="A113" s="14" t="s">
        <v>1295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8"/>
      <c r="AB113" s="16"/>
    </row>
    <row r="114" hidden="1" spans="1:28">
      <c r="A114" s="14" t="s">
        <v>1296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8"/>
      <c r="AB114" s="16"/>
    </row>
    <row r="115" hidden="1" spans="1:28">
      <c r="A115" s="14" t="s">
        <v>1297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8"/>
      <c r="AB115" s="16"/>
    </row>
    <row r="116" hidden="1" spans="1:28">
      <c r="A116" s="14" t="s">
        <v>1298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8"/>
      <c r="AB116" s="16"/>
    </row>
    <row r="117" hidden="1" spans="1:28">
      <c r="A117" s="14" t="s">
        <v>1299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8"/>
      <c r="AB117" s="16"/>
    </row>
    <row r="118" hidden="1" spans="1:28">
      <c r="A118" s="14" t="s">
        <v>1300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8"/>
      <c r="AB118" s="16"/>
    </row>
    <row r="119" hidden="1" spans="1:28">
      <c r="A119" s="14" t="s">
        <v>1301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8"/>
      <c r="AB119" s="16"/>
    </row>
    <row r="120" hidden="1" spans="1:28">
      <c r="A120" s="14" t="s">
        <v>1302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8"/>
      <c r="AB120" s="16"/>
    </row>
    <row r="121" hidden="1" spans="1:28">
      <c r="A121" s="14" t="s">
        <v>1303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8"/>
      <c r="AB121" s="16"/>
    </row>
    <row r="122" hidden="1" spans="1:28">
      <c r="A122" s="14" t="s">
        <v>1304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8"/>
      <c r="AB122" s="16"/>
    </row>
    <row r="123" hidden="1" spans="1:28">
      <c r="A123" s="14" t="s">
        <v>1305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8"/>
      <c r="AB123" s="16"/>
    </row>
    <row r="124" hidden="1" spans="1:28">
      <c r="A124" s="14" t="s">
        <v>1306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8"/>
      <c r="AB124" s="16"/>
    </row>
    <row r="125" hidden="1" spans="1:28">
      <c r="A125" s="14" t="s">
        <v>1307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8"/>
      <c r="AB125" s="16"/>
    </row>
    <row r="126" hidden="1" spans="1:28">
      <c r="A126" s="14" t="s">
        <v>1308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8"/>
      <c r="AB126" s="16"/>
    </row>
    <row r="127" hidden="1" spans="1:28">
      <c r="A127" s="14" t="s">
        <v>1309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8"/>
      <c r="AB127" s="16"/>
    </row>
    <row r="128" hidden="1" spans="1:28">
      <c r="A128" s="14" t="s">
        <v>1310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8"/>
      <c r="AB128" s="16"/>
    </row>
    <row r="129" hidden="1" spans="1:28">
      <c r="A129" s="14" t="s">
        <v>1311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8"/>
      <c r="AB129" s="16"/>
    </row>
    <row r="130" hidden="1" spans="1:28">
      <c r="A130" s="14" t="s">
        <v>1312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8"/>
      <c r="AB130" s="16"/>
    </row>
    <row r="131" hidden="1" spans="1:28">
      <c r="A131" s="14" t="s">
        <v>1313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8"/>
      <c r="AB131" s="16"/>
    </row>
    <row r="132" hidden="1" spans="1:28">
      <c r="A132" s="14" t="s">
        <v>1314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8"/>
      <c r="AB132" s="16"/>
    </row>
    <row r="133" hidden="1" spans="1:28">
      <c r="A133" s="14" t="s">
        <v>1315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8"/>
      <c r="AB133" s="16"/>
    </row>
    <row r="134" hidden="1" spans="1:28">
      <c r="A134" s="14" t="s">
        <v>1316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8"/>
      <c r="AB134" s="16"/>
    </row>
    <row r="135" hidden="1" spans="1:28">
      <c r="A135" s="14" t="s">
        <v>1317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8"/>
      <c r="AB135" s="16"/>
    </row>
    <row r="136" hidden="1" spans="1:28">
      <c r="A136" s="14" t="s">
        <v>1318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8"/>
      <c r="AB136" s="16"/>
    </row>
    <row r="137" hidden="1" spans="1:28">
      <c r="A137" s="14" t="s">
        <v>1319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8"/>
      <c r="AB137" s="16"/>
    </row>
    <row r="138" hidden="1" spans="1:28">
      <c r="A138" s="14" t="s">
        <v>1320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8"/>
      <c r="AB138" s="16"/>
    </row>
    <row r="139" hidden="1" spans="1:28">
      <c r="A139" s="14" t="s">
        <v>1321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8"/>
      <c r="AB139" s="16"/>
    </row>
    <row r="140" hidden="1" spans="1:28">
      <c r="A140" s="14" t="s">
        <v>1322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8"/>
      <c r="AB140" s="16"/>
    </row>
    <row r="141" hidden="1" spans="1:28">
      <c r="A141" s="14" t="s">
        <v>1323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8"/>
      <c r="AB141" s="16"/>
    </row>
    <row r="142" hidden="1" spans="1:28">
      <c r="A142" s="14" t="s">
        <v>1324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8"/>
      <c r="AB142" s="16"/>
    </row>
    <row r="143" hidden="1" spans="1:28">
      <c r="A143" s="14" t="s">
        <v>1325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8"/>
      <c r="AB143" s="16"/>
    </row>
    <row r="144" hidden="1" spans="1:28">
      <c r="A144" s="14" t="s">
        <v>1326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8"/>
      <c r="AB144" s="16"/>
    </row>
    <row r="145" hidden="1" spans="1:28">
      <c r="A145" s="14" t="s">
        <v>1327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8"/>
      <c r="AB145" s="16"/>
    </row>
    <row r="146" hidden="1" spans="1:28">
      <c r="A146" s="14" t="s">
        <v>1328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8"/>
      <c r="AB146" s="16"/>
    </row>
    <row r="147" hidden="1" spans="1:28">
      <c r="A147" s="14" t="s">
        <v>1329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8"/>
      <c r="AB147" s="16"/>
    </row>
    <row r="148" hidden="1" spans="1:28">
      <c r="A148" s="14" t="s">
        <v>1330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8"/>
      <c r="AB148" s="16"/>
    </row>
    <row r="149" hidden="1" spans="1:28">
      <c r="A149" s="14" t="s">
        <v>1331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8"/>
      <c r="AB149" s="16"/>
    </row>
    <row r="150" hidden="1" spans="1:28">
      <c r="A150" s="14" t="s">
        <v>1332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8"/>
      <c r="AB150" s="16"/>
    </row>
    <row r="151" hidden="1" spans="1:28">
      <c r="A151" s="14" t="s">
        <v>1333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8"/>
      <c r="AB151" s="16"/>
    </row>
  </sheetData>
  <mergeCells count="5">
    <mergeCell ref="A2:AB2"/>
    <mergeCell ref="C5:S5"/>
    <mergeCell ref="T5:AB5"/>
    <mergeCell ref="A4:A6"/>
    <mergeCell ref="B5:B6"/>
  </mergeCells>
  <printOptions horizontalCentered="1" verticalCentered="1"/>
  <pageMargins left="0.196527777777778" right="0.196527777777778" top="0.590277777777778" bottom="0.471527777777778" header="0.313888888888889" footer="0.313888888888889"/>
  <pageSetup paperSize="9" scale="77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0"/>
  <sheetViews>
    <sheetView showGridLines="0" showZeros="0" workbookViewId="0">
      <selection activeCell="A2" sqref="A2:Z2"/>
    </sheetView>
  </sheetViews>
  <sheetFormatPr defaultColWidth="5.75" defaultRowHeight="13.5"/>
  <cols>
    <col min="1" max="1" width="15.125" style="2" customWidth="1"/>
    <col min="2" max="2" width="8.625" style="2" customWidth="1"/>
    <col min="3" max="15" width="6" style="2" customWidth="1"/>
    <col min="16" max="16" width="6" style="3" customWidth="1"/>
    <col min="17" max="26" width="6" style="2" customWidth="1"/>
    <col min="27" max="16384" width="5.75" style="2"/>
  </cols>
  <sheetData>
    <row r="1" ht="14.25" spans="1:1">
      <c r="A1" s="4" t="s">
        <v>1334</v>
      </c>
    </row>
    <row r="2" s="1" customFormat="1" ht="33.95" customHeight="1" spans="1:26">
      <c r="A2" s="35" t="s">
        <v>1159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ht="17.1" customHeight="1" spans="1:26">
      <c r="A3" s="7"/>
      <c r="B3" s="7" t="s">
        <v>38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39"/>
      <c r="Q3" s="7"/>
      <c r="R3" s="7"/>
      <c r="S3" s="7"/>
      <c r="T3" s="7"/>
      <c r="U3" s="7"/>
      <c r="V3" s="7"/>
      <c r="W3" s="7"/>
      <c r="X3" s="7"/>
      <c r="Y3" s="7"/>
      <c r="Z3" s="7" t="s">
        <v>2</v>
      </c>
    </row>
    <row r="4" ht="31.5" customHeight="1" spans="1:26">
      <c r="A4" s="9" t="s">
        <v>1160</v>
      </c>
      <c r="B4" s="36" t="s">
        <v>1335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40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="2" customFormat="1" ht="106" customHeight="1" spans="1:26">
      <c r="A5" s="37"/>
      <c r="B5" s="38" t="s">
        <v>1336</v>
      </c>
      <c r="C5" s="38" t="s">
        <v>1157</v>
      </c>
      <c r="D5" s="38" t="s">
        <v>171</v>
      </c>
      <c r="E5" s="38" t="s">
        <v>175</v>
      </c>
      <c r="F5" s="38" t="s">
        <v>1337</v>
      </c>
      <c r="G5" s="38" t="s">
        <v>245</v>
      </c>
      <c r="H5" s="38" t="s">
        <v>1338</v>
      </c>
      <c r="I5" s="38" t="s">
        <v>343</v>
      </c>
      <c r="J5" s="38" t="s">
        <v>385</v>
      </c>
      <c r="K5" s="38" t="s">
        <v>494</v>
      </c>
      <c r="L5" s="38" t="s">
        <v>559</v>
      </c>
      <c r="M5" s="38" t="s">
        <v>628</v>
      </c>
      <c r="N5" s="38" t="s">
        <v>648</v>
      </c>
      <c r="O5" s="38" t="s">
        <v>1339</v>
      </c>
      <c r="P5" s="38" t="s">
        <v>784</v>
      </c>
      <c r="Q5" s="38" t="s">
        <v>829</v>
      </c>
      <c r="R5" s="38" t="s">
        <v>842</v>
      </c>
      <c r="S5" s="38" t="s">
        <v>868</v>
      </c>
      <c r="T5" s="38" t="s">
        <v>877</v>
      </c>
      <c r="U5" s="38" t="s">
        <v>915</v>
      </c>
      <c r="V5" s="41" t="s">
        <v>935</v>
      </c>
      <c r="W5" s="38" t="s">
        <v>975</v>
      </c>
      <c r="X5" s="38" t="s">
        <v>1015</v>
      </c>
      <c r="Y5" s="38" t="s">
        <v>1021</v>
      </c>
      <c r="Z5" s="38" t="s">
        <v>1340</v>
      </c>
    </row>
    <row r="6" s="2" customFormat="1" ht="15.95" hidden="1" customHeight="1" spans="1:26">
      <c r="A6" s="14" t="s">
        <v>1189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7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="2" customFormat="1" ht="15.95" hidden="1" customHeight="1" spans="1:26">
      <c r="A7" s="14" t="s">
        <v>1190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7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="2" customFormat="1" ht="15.95" hidden="1" customHeight="1" spans="1:26">
      <c r="A8" s="14" t="s">
        <v>1191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7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="2" customFormat="1" ht="15.95" hidden="1" customHeight="1" spans="1:26">
      <c r="A9" s="14" t="s">
        <v>1192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8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="2" customFormat="1" ht="15.95" hidden="1" customHeight="1" spans="1:26">
      <c r="A10" s="14" t="s">
        <v>1193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8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="2" customFormat="1" ht="15.95" hidden="1" customHeight="1" spans="1:26">
      <c r="A11" s="14" t="s">
        <v>1194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8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="2" customFormat="1" ht="15.95" hidden="1" customHeight="1" spans="1:26">
      <c r="A12" s="14" t="s">
        <v>1195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8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="2" customFormat="1" ht="15.95" hidden="1" customHeight="1" spans="1:26">
      <c r="A13" s="14" t="s">
        <v>1196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="2" customFormat="1" ht="15.95" hidden="1" customHeight="1" spans="1:26">
      <c r="A14" s="14" t="s">
        <v>1197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="2" customFormat="1" ht="15.95" hidden="1" customHeight="1" spans="1:26">
      <c r="A15" s="14" t="s">
        <v>1198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="2" customFormat="1" ht="15.95" hidden="1" customHeight="1" spans="1:26">
      <c r="A16" s="14" t="s">
        <v>1199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="2" customFormat="1" ht="15.95" hidden="1" customHeight="1" spans="1:26">
      <c r="A17" s="14" t="s">
        <v>1200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="2" customFormat="1" ht="15.95" hidden="1" customHeight="1" spans="1:26">
      <c r="A18" s="14" t="s">
        <v>1201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="2" customFormat="1" ht="15.95" hidden="1" customHeight="1" spans="1:26">
      <c r="A19" s="14" t="s">
        <v>1202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="2" customFormat="1" ht="15.95" hidden="1" customHeight="1" spans="1:26">
      <c r="A20" s="14" t="s">
        <v>1203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="2" customFormat="1" ht="15.95" hidden="1" customHeight="1" spans="1:26">
      <c r="A21" s="14" t="s">
        <v>1204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="2" customFormat="1" ht="15.95" hidden="1" customHeight="1" spans="1:26">
      <c r="A22" s="14" t="s">
        <v>1205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="2" customFormat="1" ht="15.95" hidden="1" customHeight="1" spans="1:26">
      <c r="A23" s="14" t="s">
        <v>1206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="2" customFormat="1" ht="15.95" hidden="1" customHeight="1" spans="1:26">
      <c r="A24" s="14" t="s">
        <v>1207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="2" customFormat="1" ht="15.95" hidden="1" customHeight="1" spans="1:26">
      <c r="A25" s="14" t="s">
        <v>1208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="2" customFormat="1" ht="15.95" hidden="1" customHeight="1" spans="1:26">
      <c r="A26" s="14" t="s">
        <v>1209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="2" customFormat="1" ht="15.95" hidden="1" customHeight="1" spans="1:26">
      <c r="A27" s="14" t="s">
        <v>1210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="2" customFormat="1" ht="15.95" hidden="1" customHeight="1" spans="1:26">
      <c r="A28" s="14" t="s">
        <v>1211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idden="1" spans="1:26">
      <c r="A29" s="14" t="s">
        <v>1212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idden="1" spans="1:26">
      <c r="A30" s="14" t="s">
        <v>1213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idden="1" spans="1:26">
      <c r="A31" s="14" t="s">
        <v>1214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idden="1" spans="1:26">
      <c r="A32" s="14" t="s">
        <v>1215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idden="1" spans="1:26">
      <c r="A33" s="14" t="s">
        <v>1216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idden="1" spans="1:26">
      <c r="A34" s="14" t="s">
        <v>1217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idden="1" spans="1:26">
      <c r="A35" s="14" t="s">
        <v>1218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idden="1" spans="1:26">
      <c r="A36" s="14" t="s">
        <v>1219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8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idden="1" spans="1:26">
      <c r="A37" s="14" t="s">
        <v>1220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8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idden="1" spans="1:26">
      <c r="A38" s="14" t="s">
        <v>1221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8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hidden="1" spans="1:26">
      <c r="A39" s="14" t="s">
        <v>1222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8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idden="1" spans="1:26">
      <c r="A40" s="14" t="s">
        <v>1223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8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hidden="1" spans="1:26">
      <c r="A41" s="14" t="s">
        <v>1224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8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idden="1" spans="1:26">
      <c r="A42" s="14" t="s">
        <v>1225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8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idden="1" spans="1:26">
      <c r="A43" s="14" t="s">
        <v>1226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8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idden="1" spans="1:26">
      <c r="A44" s="14" t="s">
        <v>1227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8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hidden="1" spans="1:26">
      <c r="A45" s="14" t="s">
        <v>1228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8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hidden="1" spans="1:26">
      <c r="A46" s="14" t="s">
        <v>1229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8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hidden="1" spans="1:26">
      <c r="A47" s="14" t="s">
        <v>1230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8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hidden="1" spans="1:26">
      <c r="A48" s="14" t="s">
        <v>1231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8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hidden="1" spans="1:26">
      <c r="A49" s="14" t="s">
        <v>1232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8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hidden="1" spans="1:26">
      <c r="A50" s="14" t="s">
        <v>1233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8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hidden="1" spans="1:26">
      <c r="A51" s="14" t="s">
        <v>1234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8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hidden="1" spans="1:26">
      <c r="A52" s="14" t="s">
        <v>1235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8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hidden="1" spans="1:26">
      <c r="A53" s="14" t="s">
        <v>1236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8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hidden="1" spans="1:26">
      <c r="A54" s="14" t="s">
        <v>1237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8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hidden="1" spans="1:26">
      <c r="A55" s="14" t="s">
        <v>1238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8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hidden="1" spans="1:26">
      <c r="A56" s="14" t="s">
        <v>1239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8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hidden="1" spans="1:26">
      <c r="A57" s="14" t="s">
        <v>1240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8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hidden="1" spans="1:26">
      <c r="A58" s="14" t="s">
        <v>1241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8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hidden="1" spans="1:26">
      <c r="A59" s="14" t="s">
        <v>1242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8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hidden="1" spans="1:26">
      <c r="A60" s="14" t="s">
        <v>1243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8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hidden="1" spans="1:26">
      <c r="A61" s="14" t="s">
        <v>1244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8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hidden="1" spans="1:26">
      <c r="A62" s="14" t="s">
        <v>1245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8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hidden="1" spans="1:26">
      <c r="A63" s="14" t="s">
        <v>1246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8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hidden="1" spans="1:26">
      <c r="A64" s="14" t="s">
        <v>1247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8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hidden="1" spans="1:26">
      <c r="A65" s="14" t="s">
        <v>1248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8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hidden="1" spans="1:26">
      <c r="A66" s="14" t="s">
        <v>1249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8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hidden="1" spans="1:26">
      <c r="A67" s="14" t="s">
        <v>1250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8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hidden="1" spans="1:26">
      <c r="A68" s="14" t="s">
        <v>1251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8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hidden="1" spans="1:26">
      <c r="A69" s="14" t="s">
        <v>1252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8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hidden="1" spans="1:26">
      <c r="A70" s="14" t="s">
        <v>1253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8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hidden="1" spans="1:26">
      <c r="A71" s="14" t="s">
        <v>1254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8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hidden="1" spans="1:26">
      <c r="A72" s="14" t="s">
        <v>1255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8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hidden="1" spans="1:26">
      <c r="A73" s="14" t="s">
        <v>1256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8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hidden="1" spans="1:26">
      <c r="A74" s="14" t="s">
        <v>1257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8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hidden="1" spans="1:26">
      <c r="A75" s="14" t="s">
        <v>1258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hidden="1" spans="1:26">
      <c r="A76" s="14" t="s">
        <v>1259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8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hidden="1" spans="1:26">
      <c r="A77" s="14" t="s">
        <v>1260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8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hidden="1" spans="1:26">
      <c r="A78" s="14" t="s">
        <v>1261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8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hidden="1" spans="1:26">
      <c r="A79" s="14" t="s">
        <v>1262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8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hidden="1" spans="1:26">
      <c r="A80" s="14" t="s">
        <v>1263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8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hidden="1" spans="1:26">
      <c r="A81" s="14" t="s">
        <v>1264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8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hidden="1" spans="1:26">
      <c r="A82" s="14" t="s">
        <v>1265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8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hidden="1" spans="1:26">
      <c r="A83" s="14" t="s">
        <v>1266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8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hidden="1" spans="1:26">
      <c r="A84" s="14" t="s">
        <v>1267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8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hidden="1" spans="1:26">
      <c r="A85" s="14" t="s">
        <v>1268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8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hidden="1" spans="1:26">
      <c r="A86" s="14" t="s">
        <v>1269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8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hidden="1" spans="1:26">
      <c r="A87" s="14" t="s">
        <v>1270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8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hidden="1" spans="1:26">
      <c r="A88" s="14" t="s">
        <v>1271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8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>
      <c r="A89" s="14" t="s">
        <v>1272</v>
      </c>
      <c r="B89" s="16">
        <f>SUM(C89:Z89)</f>
        <v>124740</v>
      </c>
      <c r="C89" s="16">
        <f>SUM('2022年一般公共预算支出表'!E6)</f>
        <v>14500</v>
      </c>
      <c r="D89" s="16">
        <f>SUM('2022年一般公共预算支出表'!E235)</f>
        <v>0</v>
      </c>
      <c r="E89" s="16">
        <f>SUM('2022年一般公共预算支出表'!E239)</f>
        <v>0</v>
      </c>
      <c r="F89" s="16">
        <f>SUM('2022年一般公共预算支出表'!E258)</f>
        <v>3600</v>
      </c>
      <c r="G89" s="16">
        <f>SUM('2022年一般公共预算支出表'!E348)</f>
        <v>25200</v>
      </c>
      <c r="H89" s="16">
        <f>SUM('2022年一般公共预算支出表'!E400)</f>
        <v>2200</v>
      </c>
      <c r="I89" s="16">
        <f>SUM('2022年一般公共预算支出表'!E456)</f>
        <v>1600</v>
      </c>
      <c r="J89" s="16">
        <f>SUM('2022年一般公共预算支出表'!E513)</f>
        <v>15000</v>
      </c>
      <c r="K89" s="16">
        <f>SUM('2022年一般公共预算支出表'!E640)</f>
        <v>12000</v>
      </c>
      <c r="L89" s="16">
        <f>SUM('2022年一般公共预算支出表'!E713)</f>
        <v>14067</v>
      </c>
      <c r="M89" s="16">
        <f>SUM('2022年一般公共预算支出表'!E790)</f>
        <v>7000</v>
      </c>
      <c r="N89" s="16">
        <f>SUM('2022年一般公共预算支出表'!E813)</f>
        <v>21000</v>
      </c>
      <c r="O89" s="16">
        <f>SUM('2022年一般公共预算支出表'!E920)</f>
        <v>2400</v>
      </c>
      <c r="P89" s="18">
        <f>SUM('2022年一般公共预算支出表'!E978)</f>
        <v>1000</v>
      </c>
      <c r="Q89" s="16">
        <f>SUM('2022年一般公共预算支出表'!E1042)</f>
        <v>500</v>
      </c>
      <c r="R89" s="16">
        <f>SUM('2022年一般公共预算支出表'!E1062)</f>
        <v>0</v>
      </c>
      <c r="S89" s="16">
        <f>SUM('2022年一般公共预算支出表'!E1092)</f>
        <v>0</v>
      </c>
      <c r="T89" s="16">
        <f>SUM('2022年一般公共预算支出表'!E1102)</f>
        <v>200</v>
      </c>
      <c r="U89" s="16">
        <f>SUM('2022年一般公共预算支出表'!E1147)</f>
        <v>1800</v>
      </c>
      <c r="V89" s="16">
        <f>SUM('2022年一般公共预算支出表'!E1167)</f>
        <v>10</v>
      </c>
      <c r="W89" s="16">
        <f>SUM('2022年一般公共预算支出表'!E1211)</f>
        <v>2400</v>
      </c>
      <c r="X89" s="16">
        <f>SUM('2022年一般公共预算支出表'!E1266)</f>
        <v>263</v>
      </c>
      <c r="Y89" s="16">
        <f>SUM('2022年一般公共预算支出表'!E1272)</f>
        <v>0</v>
      </c>
      <c r="Z89" s="16">
        <f>SUM('2022年一般公共预算支出表'!E1264)</f>
        <v>0</v>
      </c>
    </row>
    <row r="90" hidden="1" spans="1:26">
      <c r="A90" s="14" t="s">
        <v>1273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8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hidden="1" spans="1:26">
      <c r="A91" s="14" t="s">
        <v>1274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8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hidden="1" spans="1:26">
      <c r="A92" s="14" t="s">
        <v>1275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8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hidden="1" spans="1:26">
      <c r="A93" s="14" t="s">
        <v>1276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8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hidden="1" spans="1:26">
      <c r="A94" s="14" t="s">
        <v>1277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8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hidden="1" spans="1:26">
      <c r="A95" s="14" t="s">
        <v>1278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8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hidden="1" spans="1:26">
      <c r="A96" s="14" t="s">
        <v>1279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8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hidden="1" spans="1:26">
      <c r="A97" s="14" t="s">
        <v>1280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8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hidden="1" spans="1:26">
      <c r="A98" s="14" t="s">
        <v>1281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8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hidden="1" spans="1:26">
      <c r="A99" s="14" t="s">
        <v>1282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8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hidden="1" spans="1:26">
      <c r="A100" s="14" t="s">
        <v>1283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8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hidden="1" spans="1:26">
      <c r="A101" s="14" t="s">
        <v>1284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8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hidden="1" spans="1:26">
      <c r="A102" s="14" t="s">
        <v>1285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8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hidden="1" spans="1:26">
      <c r="A103" s="14" t="s">
        <v>1286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8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hidden="1" spans="1:26">
      <c r="A104" s="14" t="s">
        <v>1287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8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hidden="1" spans="1:26">
      <c r="A105" s="14" t="s">
        <v>1288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8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hidden="1" spans="1:26">
      <c r="A106" s="14" t="s">
        <v>1289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8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hidden="1" spans="1:26">
      <c r="A107" s="14" t="s">
        <v>1290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8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hidden="1" spans="1:26">
      <c r="A108" s="14" t="s">
        <v>1291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8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hidden="1" spans="1:26">
      <c r="A109" s="14" t="s">
        <v>1292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8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hidden="1" spans="1:26">
      <c r="A110" s="14" t="s">
        <v>1293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8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hidden="1" spans="1:26">
      <c r="A111" s="14" t="s">
        <v>1294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8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hidden="1" spans="1:26">
      <c r="A112" s="14" t="s">
        <v>1295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8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hidden="1" spans="1:26">
      <c r="A113" s="14" t="s">
        <v>1296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8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hidden="1" spans="1:26">
      <c r="A114" s="14" t="s">
        <v>1297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8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hidden="1" spans="1:26">
      <c r="A115" s="14" t="s">
        <v>1298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8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hidden="1" spans="1:26">
      <c r="A116" s="14" t="s">
        <v>1299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8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hidden="1" spans="1:26">
      <c r="A117" s="14" t="s">
        <v>1300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8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hidden="1" spans="1:26">
      <c r="A118" s="14" t="s">
        <v>1301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8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hidden="1" spans="1:26">
      <c r="A119" s="14" t="s">
        <v>1302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8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hidden="1" spans="1:26">
      <c r="A120" s="14" t="s">
        <v>1303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8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hidden="1" spans="1:26">
      <c r="A121" s="14" t="s">
        <v>1304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8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hidden="1" spans="1:26">
      <c r="A122" s="14" t="s">
        <v>1305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8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hidden="1" spans="1:26">
      <c r="A123" s="14" t="s">
        <v>1306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8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hidden="1" spans="1:26">
      <c r="A124" s="14" t="s">
        <v>1307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8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hidden="1" spans="1:26">
      <c r="A125" s="14" t="s">
        <v>1308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8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hidden="1" spans="1:26">
      <c r="A126" s="14" t="s">
        <v>1309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8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hidden="1" spans="1:26">
      <c r="A127" s="14" t="s">
        <v>1310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8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hidden="1" spans="1:26">
      <c r="A128" s="14" t="s">
        <v>1311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8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hidden="1" spans="1:26">
      <c r="A129" s="14" t="s">
        <v>1312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8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hidden="1" spans="1:26">
      <c r="A130" s="14" t="s">
        <v>1313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8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hidden="1" spans="1:26">
      <c r="A131" s="14" t="s">
        <v>1314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8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hidden="1" spans="1:26">
      <c r="A132" s="14" t="s">
        <v>1315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8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hidden="1" spans="1:26">
      <c r="A133" s="14" t="s">
        <v>1316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8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hidden="1" spans="1:26">
      <c r="A134" s="14" t="s">
        <v>1317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8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hidden="1" spans="1:26">
      <c r="A135" s="14" t="s">
        <v>1318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8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hidden="1" spans="1:26">
      <c r="A136" s="14" t="s">
        <v>1319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8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hidden="1" spans="1:26">
      <c r="A137" s="14" t="s">
        <v>1320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8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hidden="1" spans="1:26">
      <c r="A138" s="14" t="s">
        <v>1321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8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hidden="1" spans="1:26">
      <c r="A139" s="14" t="s">
        <v>1322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8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hidden="1" spans="1:26">
      <c r="A140" s="14" t="s">
        <v>1323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8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hidden="1" spans="1:26">
      <c r="A141" s="14" t="s">
        <v>1324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8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hidden="1" spans="1:26">
      <c r="A142" s="14" t="s">
        <v>1325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8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hidden="1" spans="1:26">
      <c r="A143" s="14" t="s">
        <v>1326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8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hidden="1" spans="1:26">
      <c r="A144" s="14" t="s">
        <v>1327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8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hidden="1" spans="1:26">
      <c r="A145" s="14" t="s">
        <v>1328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8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hidden="1" spans="1:26">
      <c r="A146" s="14" t="s">
        <v>1329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8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hidden="1" spans="1:26">
      <c r="A147" s="14" t="s">
        <v>1330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8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hidden="1" spans="1:26">
      <c r="A148" s="14" t="s">
        <v>1331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8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hidden="1" spans="1:26">
      <c r="A149" s="14" t="s">
        <v>1332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8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hidden="1" spans="1:26">
      <c r="A150" s="14" t="s">
        <v>1333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8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</sheetData>
  <mergeCells count="2">
    <mergeCell ref="A2:Z2"/>
    <mergeCell ref="A4:A5"/>
  </mergeCells>
  <printOptions horizontalCentered="1"/>
  <pageMargins left="0.471527777777778" right="0.471527777777778" top="0.590277777777778" bottom="0.471527777777778" header="0.313888888888889" footer="0.313888888888889"/>
  <pageSetup paperSize="9" scale="71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50"/>
  <sheetViews>
    <sheetView showGridLines="0" showZeros="0" workbookViewId="0">
      <selection activeCell="A2" sqref="A2:AL2"/>
    </sheetView>
  </sheetViews>
  <sheetFormatPr defaultColWidth="5.75" defaultRowHeight="13.5"/>
  <cols>
    <col min="1" max="1" width="15.125" style="2" customWidth="1"/>
    <col min="2" max="2" width="9.125" style="20" customWidth="1"/>
    <col min="3" max="3" width="8.625" style="20" customWidth="1"/>
    <col min="4" max="4" width="3.75" style="20" customWidth="1"/>
    <col min="5" max="9" width="5.625" style="20" customWidth="1"/>
    <col min="10" max="10" width="5.625" style="21" customWidth="1"/>
    <col min="11" max="11" width="5.625" style="20" customWidth="1"/>
    <col min="12" max="14" width="5.625" style="21" customWidth="1"/>
    <col min="15" max="18" width="5.625" style="20" customWidth="1"/>
    <col min="19" max="22" width="5.625" style="21" customWidth="1"/>
    <col min="23" max="38" width="5.625" style="20" customWidth="1"/>
    <col min="39" max="39" width="5.625" style="2" customWidth="1"/>
    <col min="40" max="16384" width="5.75" style="2"/>
  </cols>
  <sheetData>
    <row r="1" ht="14.25" spans="1:1">
      <c r="A1" s="4" t="s">
        <v>1341</v>
      </c>
    </row>
    <row r="2" s="1" customFormat="1" ht="28.5" customHeight="1" spans="1:38">
      <c r="A2" s="22" t="s">
        <v>1342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ht="17.1" customHeight="1" spans="1:38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ht="18" customHeight="1" spans="1:38">
      <c r="A4" s="9" t="s">
        <v>1160</v>
      </c>
      <c r="B4" s="25" t="s">
        <v>1343</v>
      </c>
      <c r="C4" s="10" t="s">
        <v>1344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ht="293" customHeight="1" spans="1:38">
      <c r="A5" s="11"/>
      <c r="B5" s="26"/>
      <c r="C5" s="12" t="s">
        <v>1345</v>
      </c>
      <c r="D5" s="27" t="s">
        <v>1346</v>
      </c>
      <c r="E5" s="28" t="s">
        <v>1347</v>
      </c>
      <c r="F5" s="29" t="s">
        <v>1348</v>
      </c>
      <c r="G5" s="29" t="s">
        <v>1349</v>
      </c>
      <c r="H5" s="29" t="s">
        <v>1350</v>
      </c>
      <c r="I5" s="29" t="s">
        <v>1351</v>
      </c>
      <c r="J5" s="29" t="s">
        <v>1352</v>
      </c>
      <c r="K5" s="29" t="s">
        <v>1353</v>
      </c>
      <c r="L5" s="29" t="s">
        <v>1354</v>
      </c>
      <c r="M5" s="29" t="s">
        <v>1355</v>
      </c>
      <c r="N5" s="29" t="s">
        <v>1356</v>
      </c>
      <c r="O5" s="29" t="s">
        <v>1357</v>
      </c>
      <c r="P5" s="29" t="s">
        <v>1056</v>
      </c>
      <c r="Q5" s="34" t="s">
        <v>1358</v>
      </c>
      <c r="R5" s="34" t="s">
        <v>1359</v>
      </c>
      <c r="S5" s="34" t="s">
        <v>1360</v>
      </c>
      <c r="T5" s="34" t="s">
        <v>1361</v>
      </c>
      <c r="U5" s="34" t="s">
        <v>1362</v>
      </c>
      <c r="V5" s="34" t="s">
        <v>1363</v>
      </c>
      <c r="W5" s="34" t="s">
        <v>1364</v>
      </c>
      <c r="X5" s="34" t="s">
        <v>1365</v>
      </c>
      <c r="Y5" s="34" t="s">
        <v>1366</v>
      </c>
      <c r="Z5" s="34" t="s">
        <v>1367</v>
      </c>
      <c r="AA5" s="34" t="s">
        <v>1368</v>
      </c>
      <c r="AB5" s="34" t="s">
        <v>1369</v>
      </c>
      <c r="AC5" s="34" t="s">
        <v>1370</v>
      </c>
      <c r="AD5" s="34" t="s">
        <v>1371</v>
      </c>
      <c r="AE5" s="34" t="s">
        <v>1372</v>
      </c>
      <c r="AF5" s="34" t="s">
        <v>1373</v>
      </c>
      <c r="AG5" s="34" t="s">
        <v>1374</v>
      </c>
      <c r="AH5" s="34" t="s">
        <v>1375</v>
      </c>
      <c r="AI5" s="34" t="s">
        <v>1376</v>
      </c>
      <c r="AJ5" s="34" t="s">
        <v>1377</v>
      </c>
      <c r="AK5" s="34" t="s">
        <v>1378</v>
      </c>
      <c r="AL5" s="29" t="s">
        <v>1379</v>
      </c>
    </row>
    <row r="6" s="2" customFormat="1" ht="17.25" hidden="1" customHeight="1" spans="1:38">
      <c r="A6" s="14" t="s">
        <v>1189</v>
      </c>
      <c r="B6" s="30"/>
      <c r="C6" s="30"/>
      <c r="D6" s="30"/>
      <c r="E6" s="30"/>
      <c r="F6" s="30"/>
      <c r="G6" s="30"/>
      <c r="H6" s="30"/>
      <c r="I6" s="30"/>
      <c r="J6" s="32"/>
      <c r="K6" s="30"/>
      <c r="L6" s="32"/>
      <c r="M6" s="32"/>
      <c r="N6" s="32"/>
      <c r="O6" s="30"/>
      <c r="P6" s="30"/>
      <c r="Q6" s="30"/>
      <c r="R6" s="30"/>
      <c r="S6" s="32"/>
      <c r="T6" s="32"/>
      <c r="U6" s="32"/>
      <c r="V6" s="32"/>
      <c r="W6" s="30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="2" customFormat="1" ht="17.25" hidden="1" customHeight="1" spans="1:38">
      <c r="A7" s="14" t="s">
        <v>1190</v>
      </c>
      <c r="B7" s="30"/>
      <c r="C7" s="30"/>
      <c r="D7" s="30"/>
      <c r="E7" s="30"/>
      <c r="F7" s="30"/>
      <c r="G7" s="30"/>
      <c r="H7" s="30"/>
      <c r="I7" s="30"/>
      <c r="J7" s="32"/>
      <c r="K7" s="30"/>
      <c r="L7" s="32"/>
      <c r="M7" s="32"/>
      <c r="N7" s="32"/>
      <c r="O7" s="30"/>
      <c r="P7" s="30"/>
      <c r="Q7" s="30"/>
      <c r="R7" s="30"/>
      <c r="S7" s="32"/>
      <c r="T7" s="32"/>
      <c r="U7" s="32"/>
      <c r="V7" s="32"/>
      <c r="W7" s="30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</row>
    <row r="8" s="2" customFormat="1" ht="17.25" hidden="1" customHeight="1" spans="1:38">
      <c r="A8" s="14" t="s">
        <v>1191</v>
      </c>
      <c r="B8" s="30"/>
      <c r="C8" s="30"/>
      <c r="D8" s="30"/>
      <c r="E8" s="30"/>
      <c r="F8" s="30"/>
      <c r="G8" s="30"/>
      <c r="H8" s="30"/>
      <c r="I8" s="30"/>
      <c r="J8" s="32"/>
      <c r="K8" s="30"/>
      <c r="L8" s="32"/>
      <c r="M8" s="32"/>
      <c r="N8" s="32"/>
      <c r="O8" s="30"/>
      <c r="P8" s="30"/>
      <c r="Q8" s="30"/>
      <c r="R8" s="30"/>
      <c r="S8" s="32"/>
      <c r="T8" s="32"/>
      <c r="U8" s="32"/>
      <c r="V8" s="32"/>
      <c r="W8" s="30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</row>
    <row r="9" s="2" customFormat="1" ht="17.25" hidden="1" customHeight="1" spans="1:38">
      <c r="A9" s="14" t="s">
        <v>1192</v>
      </c>
      <c r="B9" s="31"/>
      <c r="C9" s="31"/>
      <c r="D9" s="31"/>
      <c r="E9" s="31"/>
      <c r="F9" s="31"/>
      <c r="G9" s="31"/>
      <c r="H9" s="31"/>
      <c r="I9" s="31"/>
      <c r="J9" s="33"/>
      <c r="K9" s="31"/>
      <c r="L9" s="33"/>
      <c r="M9" s="33"/>
      <c r="N9" s="33"/>
      <c r="O9" s="31"/>
      <c r="P9" s="31"/>
      <c r="Q9" s="31"/>
      <c r="R9" s="31"/>
      <c r="S9" s="33"/>
      <c r="T9" s="33"/>
      <c r="U9" s="33"/>
      <c r="V9" s="33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</row>
    <row r="10" s="2" customFormat="1" ht="17.25" hidden="1" customHeight="1" spans="1:38">
      <c r="A10" s="14" t="s">
        <v>1193</v>
      </c>
      <c r="B10" s="31"/>
      <c r="C10" s="31"/>
      <c r="D10" s="31"/>
      <c r="E10" s="31"/>
      <c r="F10" s="31"/>
      <c r="G10" s="31"/>
      <c r="H10" s="31"/>
      <c r="I10" s="31"/>
      <c r="J10" s="33"/>
      <c r="K10" s="31"/>
      <c r="L10" s="33"/>
      <c r="M10" s="33"/>
      <c r="N10" s="33"/>
      <c r="O10" s="31"/>
      <c r="P10" s="31"/>
      <c r="Q10" s="31"/>
      <c r="R10" s="31"/>
      <c r="S10" s="33"/>
      <c r="T10" s="33"/>
      <c r="U10" s="33"/>
      <c r="V10" s="33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="2" customFormat="1" ht="17.25" hidden="1" customHeight="1" spans="1:38">
      <c r="A11" s="14" t="s">
        <v>1194</v>
      </c>
      <c r="B11" s="31"/>
      <c r="C11" s="31"/>
      <c r="D11" s="31"/>
      <c r="E11" s="31"/>
      <c r="F11" s="31"/>
      <c r="G11" s="31"/>
      <c r="H11" s="31"/>
      <c r="I11" s="31"/>
      <c r="J11" s="33"/>
      <c r="K11" s="31"/>
      <c r="L11" s="33"/>
      <c r="M11" s="33"/>
      <c r="N11" s="33"/>
      <c r="O11" s="31"/>
      <c r="P11" s="31"/>
      <c r="Q11" s="31"/>
      <c r="R11" s="31"/>
      <c r="S11" s="33"/>
      <c r="T11" s="33"/>
      <c r="U11" s="33"/>
      <c r="V11" s="33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="2" customFormat="1" ht="17.25" hidden="1" customHeight="1" spans="1:38">
      <c r="A12" s="14" t="s">
        <v>1195</v>
      </c>
      <c r="B12" s="31"/>
      <c r="C12" s="31"/>
      <c r="D12" s="31"/>
      <c r="E12" s="31"/>
      <c r="F12" s="31"/>
      <c r="G12" s="31"/>
      <c r="H12" s="31"/>
      <c r="I12" s="31"/>
      <c r="J12" s="33"/>
      <c r="K12" s="31"/>
      <c r="L12" s="33"/>
      <c r="M12" s="33"/>
      <c r="N12" s="33"/>
      <c r="O12" s="31"/>
      <c r="P12" s="31"/>
      <c r="Q12" s="31"/>
      <c r="R12" s="31"/>
      <c r="S12" s="33"/>
      <c r="T12" s="33"/>
      <c r="U12" s="33"/>
      <c r="V12" s="33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="2" customFormat="1" ht="17.25" hidden="1" customHeight="1" spans="1:38">
      <c r="A13" s="14" t="s">
        <v>1196</v>
      </c>
      <c r="B13" s="31"/>
      <c r="C13" s="31"/>
      <c r="D13" s="31"/>
      <c r="E13" s="31"/>
      <c r="F13" s="31"/>
      <c r="G13" s="31"/>
      <c r="H13" s="31"/>
      <c r="I13" s="31"/>
      <c r="J13" s="33"/>
      <c r="K13" s="31"/>
      <c r="L13" s="33"/>
      <c r="M13" s="33"/>
      <c r="N13" s="33"/>
      <c r="O13" s="31"/>
      <c r="P13" s="31"/>
      <c r="Q13" s="31"/>
      <c r="R13" s="31"/>
      <c r="S13" s="33"/>
      <c r="T13" s="33"/>
      <c r="U13" s="33"/>
      <c r="V13" s="33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="2" customFormat="1" ht="17.25" hidden="1" customHeight="1" spans="1:38">
      <c r="A14" s="14" t="s">
        <v>1197</v>
      </c>
      <c r="B14" s="31"/>
      <c r="C14" s="31"/>
      <c r="D14" s="31"/>
      <c r="E14" s="31"/>
      <c r="F14" s="31"/>
      <c r="G14" s="31"/>
      <c r="H14" s="31"/>
      <c r="I14" s="31"/>
      <c r="J14" s="33"/>
      <c r="K14" s="31"/>
      <c r="L14" s="33"/>
      <c r="M14" s="33"/>
      <c r="N14" s="33"/>
      <c r="O14" s="31"/>
      <c r="P14" s="31"/>
      <c r="Q14" s="31"/>
      <c r="R14" s="31"/>
      <c r="S14" s="33"/>
      <c r="T14" s="33"/>
      <c r="U14" s="33"/>
      <c r="V14" s="33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="2" customFormat="1" ht="17.25" hidden="1" customHeight="1" spans="1:38">
      <c r="A15" s="14" t="s">
        <v>1198</v>
      </c>
      <c r="B15" s="31"/>
      <c r="C15" s="31"/>
      <c r="D15" s="31"/>
      <c r="E15" s="31"/>
      <c r="F15" s="31"/>
      <c r="G15" s="31"/>
      <c r="H15" s="31"/>
      <c r="I15" s="31"/>
      <c r="J15" s="33"/>
      <c r="K15" s="31"/>
      <c r="L15" s="33"/>
      <c r="M15" s="33"/>
      <c r="N15" s="33"/>
      <c r="O15" s="31"/>
      <c r="P15" s="31"/>
      <c r="Q15" s="31"/>
      <c r="R15" s="31"/>
      <c r="S15" s="33"/>
      <c r="T15" s="33"/>
      <c r="U15" s="33"/>
      <c r="V15" s="33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="2" customFormat="1" ht="17.25" hidden="1" customHeight="1" spans="1:38">
      <c r="A16" s="14" t="s">
        <v>1199</v>
      </c>
      <c r="B16" s="31"/>
      <c r="C16" s="31"/>
      <c r="D16" s="31"/>
      <c r="E16" s="31"/>
      <c r="F16" s="31"/>
      <c r="G16" s="31"/>
      <c r="H16" s="31"/>
      <c r="I16" s="31"/>
      <c r="J16" s="33"/>
      <c r="K16" s="31"/>
      <c r="L16" s="33"/>
      <c r="M16" s="33"/>
      <c r="N16" s="33"/>
      <c r="O16" s="31"/>
      <c r="P16" s="31"/>
      <c r="Q16" s="31"/>
      <c r="R16" s="31"/>
      <c r="S16" s="33"/>
      <c r="T16" s="33"/>
      <c r="U16" s="33"/>
      <c r="V16" s="33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="2" customFormat="1" ht="17.25" hidden="1" customHeight="1" spans="1:38">
      <c r="A17" s="14" t="s">
        <v>1200</v>
      </c>
      <c r="B17" s="31"/>
      <c r="C17" s="31"/>
      <c r="D17" s="31"/>
      <c r="E17" s="31"/>
      <c r="F17" s="31"/>
      <c r="G17" s="31"/>
      <c r="H17" s="31"/>
      <c r="I17" s="31"/>
      <c r="J17" s="33"/>
      <c r="K17" s="31"/>
      <c r="L17" s="33"/>
      <c r="M17" s="33"/>
      <c r="N17" s="33"/>
      <c r="O17" s="31"/>
      <c r="P17" s="31"/>
      <c r="Q17" s="31"/>
      <c r="R17" s="31"/>
      <c r="S17" s="33"/>
      <c r="T17" s="33"/>
      <c r="U17" s="33"/>
      <c r="V17" s="33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="2" customFormat="1" ht="15.95" hidden="1" customHeight="1" spans="1:38">
      <c r="A18" s="14" t="s">
        <v>1201</v>
      </c>
      <c r="B18" s="31"/>
      <c r="C18" s="31"/>
      <c r="D18" s="31"/>
      <c r="E18" s="31"/>
      <c r="F18" s="31"/>
      <c r="G18" s="31"/>
      <c r="H18" s="31"/>
      <c r="I18" s="31"/>
      <c r="J18" s="33"/>
      <c r="K18" s="31"/>
      <c r="L18" s="33"/>
      <c r="M18" s="33"/>
      <c r="N18" s="33"/>
      <c r="O18" s="31"/>
      <c r="P18" s="31"/>
      <c r="Q18" s="31"/>
      <c r="R18" s="31"/>
      <c r="S18" s="33"/>
      <c r="T18" s="33"/>
      <c r="U18" s="33"/>
      <c r="V18" s="33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</row>
    <row r="19" hidden="1" spans="1:38">
      <c r="A19" s="14" t="s">
        <v>1202</v>
      </c>
      <c r="B19" s="31"/>
      <c r="C19" s="31"/>
      <c r="D19" s="31"/>
      <c r="E19" s="31"/>
      <c r="F19" s="31"/>
      <c r="G19" s="31"/>
      <c r="H19" s="31"/>
      <c r="I19" s="31"/>
      <c r="J19" s="33"/>
      <c r="K19" s="31"/>
      <c r="L19" s="33"/>
      <c r="M19" s="33"/>
      <c r="N19" s="33"/>
      <c r="O19" s="31"/>
      <c r="P19" s="31"/>
      <c r="Q19" s="31"/>
      <c r="R19" s="31"/>
      <c r="S19" s="33"/>
      <c r="T19" s="33"/>
      <c r="U19" s="33"/>
      <c r="V19" s="33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</row>
    <row r="20" hidden="1" spans="1:38">
      <c r="A20" s="14" t="s">
        <v>1203</v>
      </c>
      <c r="B20" s="31"/>
      <c r="C20" s="31"/>
      <c r="D20" s="31"/>
      <c r="E20" s="31"/>
      <c r="F20" s="31"/>
      <c r="G20" s="31"/>
      <c r="H20" s="31"/>
      <c r="I20" s="31"/>
      <c r="J20" s="33"/>
      <c r="K20" s="31"/>
      <c r="L20" s="33"/>
      <c r="M20" s="33"/>
      <c r="N20" s="33"/>
      <c r="O20" s="31"/>
      <c r="P20" s="31"/>
      <c r="Q20" s="31"/>
      <c r="R20" s="31"/>
      <c r="S20" s="33"/>
      <c r="T20" s="33"/>
      <c r="U20" s="33"/>
      <c r="V20" s="33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</row>
    <row r="21" hidden="1" spans="1:38">
      <c r="A21" s="14" t="s">
        <v>1204</v>
      </c>
      <c r="B21" s="31"/>
      <c r="C21" s="31"/>
      <c r="D21" s="31"/>
      <c r="E21" s="31"/>
      <c r="F21" s="31"/>
      <c r="G21" s="31"/>
      <c r="H21" s="31"/>
      <c r="I21" s="31"/>
      <c r="J21" s="33"/>
      <c r="K21" s="31"/>
      <c r="L21" s="33"/>
      <c r="M21" s="33"/>
      <c r="N21" s="33"/>
      <c r="O21" s="31"/>
      <c r="P21" s="31"/>
      <c r="Q21" s="31"/>
      <c r="R21" s="31"/>
      <c r="S21" s="33"/>
      <c r="T21" s="33"/>
      <c r="U21" s="33"/>
      <c r="V21" s="33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</row>
    <row r="22" hidden="1" spans="1:38">
      <c r="A22" s="14" t="s">
        <v>1205</v>
      </c>
      <c r="B22" s="31"/>
      <c r="C22" s="31"/>
      <c r="D22" s="31"/>
      <c r="E22" s="31"/>
      <c r="F22" s="31"/>
      <c r="G22" s="31"/>
      <c r="H22" s="31"/>
      <c r="I22" s="31"/>
      <c r="J22" s="33"/>
      <c r="K22" s="31"/>
      <c r="L22" s="33"/>
      <c r="M22" s="33"/>
      <c r="N22" s="33"/>
      <c r="O22" s="31"/>
      <c r="P22" s="31"/>
      <c r="Q22" s="31"/>
      <c r="R22" s="31"/>
      <c r="S22" s="33"/>
      <c r="T22" s="33"/>
      <c r="U22" s="33"/>
      <c r="V22" s="33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</row>
    <row r="23" hidden="1" spans="1:38">
      <c r="A23" s="14" t="s">
        <v>1206</v>
      </c>
      <c r="B23" s="31"/>
      <c r="C23" s="31"/>
      <c r="D23" s="31"/>
      <c r="E23" s="31"/>
      <c r="F23" s="31"/>
      <c r="G23" s="31"/>
      <c r="H23" s="31"/>
      <c r="I23" s="31"/>
      <c r="J23" s="33"/>
      <c r="K23" s="31"/>
      <c r="L23" s="33"/>
      <c r="M23" s="33"/>
      <c r="N23" s="33"/>
      <c r="O23" s="31"/>
      <c r="P23" s="31"/>
      <c r="Q23" s="31"/>
      <c r="R23" s="31"/>
      <c r="S23" s="33"/>
      <c r="T23" s="33"/>
      <c r="U23" s="33"/>
      <c r="V23" s="33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</row>
    <row r="24" hidden="1" spans="1:38">
      <c r="A24" s="14" t="s">
        <v>1207</v>
      </c>
      <c r="B24" s="31"/>
      <c r="C24" s="31"/>
      <c r="D24" s="31"/>
      <c r="E24" s="31"/>
      <c r="F24" s="31"/>
      <c r="G24" s="31"/>
      <c r="H24" s="31"/>
      <c r="I24" s="31"/>
      <c r="J24" s="33"/>
      <c r="K24" s="31"/>
      <c r="L24" s="33"/>
      <c r="M24" s="33"/>
      <c r="N24" s="33"/>
      <c r="O24" s="31"/>
      <c r="P24" s="31"/>
      <c r="Q24" s="31"/>
      <c r="R24" s="31"/>
      <c r="S24" s="33"/>
      <c r="T24" s="33"/>
      <c r="U24" s="33"/>
      <c r="V24" s="33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</row>
    <row r="25" hidden="1" spans="1:38">
      <c r="A25" s="14" t="s">
        <v>1208</v>
      </c>
      <c r="B25" s="31"/>
      <c r="C25" s="31"/>
      <c r="D25" s="31"/>
      <c r="E25" s="31"/>
      <c r="F25" s="31"/>
      <c r="G25" s="31"/>
      <c r="H25" s="31"/>
      <c r="I25" s="31"/>
      <c r="J25" s="33"/>
      <c r="K25" s="31"/>
      <c r="L25" s="33"/>
      <c r="M25" s="33"/>
      <c r="N25" s="33"/>
      <c r="O25" s="31"/>
      <c r="P25" s="31"/>
      <c r="Q25" s="31"/>
      <c r="R25" s="31"/>
      <c r="S25" s="33"/>
      <c r="T25" s="33"/>
      <c r="U25" s="33"/>
      <c r="V25" s="33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</row>
    <row r="26" hidden="1" spans="1:38">
      <c r="A26" s="14" t="s">
        <v>1209</v>
      </c>
      <c r="B26" s="31"/>
      <c r="C26" s="31"/>
      <c r="D26" s="31"/>
      <c r="E26" s="31"/>
      <c r="F26" s="31"/>
      <c r="G26" s="31"/>
      <c r="H26" s="31"/>
      <c r="I26" s="31"/>
      <c r="J26" s="33"/>
      <c r="K26" s="31"/>
      <c r="L26" s="33"/>
      <c r="M26" s="33"/>
      <c r="N26" s="33"/>
      <c r="O26" s="31"/>
      <c r="P26" s="31"/>
      <c r="Q26" s="31"/>
      <c r="R26" s="31"/>
      <c r="S26" s="33"/>
      <c r="T26" s="33"/>
      <c r="U26" s="33"/>
      <c r="V26" s="33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</row>
    <row r="27" hidden="1" spans="1:38">
      <c r="A27" s="14" t="s">
        <v>1210</v>
      </c>
      <c r="B27" s="31"/>
      <c r="C27" s="31"/>
      <c r="D27" s="31"/>
      <c r="E27" s="31"/>
      <c r="F27" s="31"/>
      <c r="G27" s="31"/>
      <c r="H27" s="31"/>
      <c r="I27" s="31"/>
      <c r="J27" s="33"/>
      <c r="K27" s="31"/>
      <c r="L27" s="33"/>
      <c r="M27" s="33"/>
      <c r="N27" s="33"/>
      <c r="O27" s="31"/>
      <c r="P27" s="31"/>
      <c r="Q27" s="31"/>
      <c r="R27" s="31"/>
      <c r="S27" s="33"/>
      <c r="T27" s="33"/>
      <c r="U27" s="33"/>
      <c r="V27" s="33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</row>
    <row r="28" hidden="1" spans="1:38">
      <c r="A28" s="14" t="s">
        <v>1211</v>
      </c>
      <c r="B28" s="31"/>
      <c r="C28" s="31"/>
      <c r="D28" s="31"/>
      <c r="E28" s="31"/>
      <c r="F28" s="31"/>
      <c r="G28" s="31"/>
      <c r="H28" s="31"/>
      <c r="I28" s="31"/>
      <c r="J28" s="33"/>
      <c r="K28" s="31"/>
      <c r="L28" s="33"/>
      <c r="M28" s="33"/>
      <c r="N28" s="33"/>
      <c r="O28" s="31"/>
      <c r="P28" s="31"/>
      <c r="Q28" s="31"/>
      <c r="R28" s="31"/>
      <c r="S28" s="33"/>
      <c r="T28" s="33"/>
      <c r="U28" s="33"/>
      <c r="V28" s="33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  <row r="29" hidden="1" spans="1:38">
      <c r="A29" s="14" t="s">
        <v>1212</v>
      </c>
      <c r="B29" s="31"/>
      <c r="C29" s="31"/>
      <c r="D29" s="31"/>
      <c r="E29" s="31"/>
      <c r="F29" s="31"/>
      <c r="G29" s="31"/>
      <c r="H29" s="31"/>
      <c r="I29" s="31"/>
      <c r="J29" s="33"/>
      <c r="K29" s="31"/>
      <c r="L29" s="33"/>
      <c r="M29" s="33"/>
      <c r="N29" s="33"/>
      <c r="O29" s="31"/>
      <c r="P29" s="31"/>
      <c r="Q29" s="31"/>
      <c r="R29" s="31"/>
      <c r="S29" s="33"/>
      <c r="T29" s="33"/>
      <c r="U29" s="33"/>
      <c r="V29" s="33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</row>
    <row r="30" hidden="1" spans="1:38">
      <c r="A30" s="14" t="s">
        <v>1213</v>
      </c>
      <c r="B30" s="31"/>
      <c r="C30" s="31"/>
      <c r="D30" s="31"/>
      <c r="E30" s="31"/>
      <c r="F30" s="31"/>
      <c r="G30" s="31"/>
      <c r="H30" s="31"/>
      <c r="I30" s="31"/>
      <c r="J30" s="33"/>
      <c r="K30" s="31"/>
      <c r="L30" s="33"/>
      <c r="M30" s="33"/>
      <c r="N30" s="33"/>
      <c r="O30" s="31"/>
      <c r="P30" s="31"/>
      <c r="Q30" s="31"/>
      <c r="R30" s="31"/>
      <c r="S30" s="33"/>
      <c r="T30" s="33"/>
      <c r="U30" s="33"/>
      <c r="V30" s="33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  <row r="31" hidden="1" spans="1:38">
      <c r="A31" s="14" t="s">
        <v>1214</v>
      </c>
      <c r="B31" s="31"/>
      <c r="C31" s="31"/>
      <c r="D31" s="31"/>
      <c r="E31" s="31"/>
      <c r="F31" s="31"/>
      <c r="G31" s="31"/>
      <c r="H31" s="31"/>
      <c r="I31" s="31"/>
      <c r="J31" s="33"/>
      <c r="K31" s="31"/>
      <c r="L31" s="33"/>
      <c r="M31" s="33"/>
      <c r="N31" s="33"/>
      <c r="O31" s="31"/>
      <c r="P31" s="31"/>
      <c r="Q31" s="31"/>
      <c r="R31" s="31"/>
      <c r="S31" s="33"/>
      <c r="T31" s="33"/>
      <c r="U31" s="33"/>
      <c r="V31" s="33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  <row r="32" hidden="1" spans="1:38">
      <c r="A32" s="14" t="s">
        <v>1215</v>
      </c>
      <c r="B32" s="31"/>
      <c r="C32" s="31"/>
      <c r="D32" s="31"/>
      <c r="E32" s="31"/>
      <c r="F32" s="31"/>
      <c r="G32" s="31"/>
      <c r="H32" s="31"/>
      <c r="I32" s="31"/>
      <c r="J32" s="33"/>
      <c r="K32" s="31"/>
      <c r="L32" s="33"/>
      <c r="M32" s="33"/>
      <c r="N32" s="33"/>
      <c r="O32" s="31"/>
      <c r="P32" s="31"/>
      <c r="Q32" s="31"/>
      <c r="R32" s="31"/>
      <c r="S32" s="33"/>
      <c r="T32" s="33"/>
      <c r="U32" s="33"/>
      <c r="V32" s="33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  <row r="33" hidden="1" spans="1:38">
      <c r="A33" s="14" t="s">
        <v>1216</v>
      </c>
      <c r="B33" s="31"/>
      <c r="C33" s="31"/>
      <c r="D33" s="31"/>
      <c r="E33" s="31"/>
      <c r="F33" s="31"/>
      <c r="G33" s="31"/>
      <c r="H33" s="31"/>
      <c r="I33" s="31"/>
      <c r="J33" s="33"/>
      <c r="K33" s="31"/>
      <c r="L33" s="33"/>
      <c r="M33" s="33"/>
      <c r="N33" s="33"/>
      <c r="O33" s="31"/>
      <c r="P33" s="31"/>
      <c r="Q33" s="31"/>
      <c r="R33" s="31"/>
      <c r="S33" s="33"/>
      <c r="T33" s="33"/>
      <c r="U33" s="33"/>
      <c r="V33" s="33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</row>
    <row r="34" hidden="1" spans="1:38">
      <c r="A34" s="14" t="s">
        <v>1217</v>
      </c>
      <c r="B34" s="31"/>
      <c r="C34" s="31"/>
      <c r="D34" s="31"/>
      <c r="E34" s="31"/>
      <c r="F34" s="31"/>
      <c r="G34" s="31"/>
      <c r="H34" s="31"/>
      <c r="I34" s="31"/>
      <c r="J34" s="33"/>
      <c r="K34" s="31"/>
      <c r="L34" s="33"/>
      <c r="M34" s="33"/>
      <c r="N34" s="33"/>
      <c r="O34" s="31"/>
      <c r="P34" s="31"/>
      <c r="Q34" s="31"/>
      <c r="R34" s="31"/>
      <c r="S34" s="33"/>
      <c r="T34" s="33"/>
      <c r="U34" s="33"/>
      <c r="V34" s="33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</row>
    <row r="35" hidden="1" spans="1:38">
      <c r="A35" s="14" t="s">
        <v>1218</v>
      </c>
      <c r="B35" s="31"/>
      <c r="C35" s="31"/>
      <c r="D35" s="31"/>
      <c r="E35" s="31"/>
      <c r="F35" s="31"/>
      <c r="G35" s="31"/>
      <c r="H35" s="31"/>
      <c r="I35" s="31"/>
      <c r="J35" s="33"/>
      <c r="K35" s="31"/>
      <c r="L35" s="33"/>
      <c r="M35" s="33"/>
      <c r="N35" s="33"/>
      <c r="O35" s="31"/>
      <c r="P35" s="31"/>
      <c r="Q35" s="31"/>
      <c r="R35" s="31"/>
      <c r="S35" s="33"/>
      <c r="T35" s="33"/>
      <c r="U35" s="33"/>
      <c r="V35" s="33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</row>
    <row r="36" hidden="1" spans="1:38">
      <c r="A36" s="14" t="s">
        <v>1219</v>
      </c>
      <c r="B36" s="31"/>
      <c r="C36" s="31"/>
      <c r="D36" s="31"/>
      <c r="E36" s="31"/>
      <c r="F36" s="31"/>
      <c r="G36" s="31"/>
      <c r="H36" s="31"/>
      <c r="I36" s="31"/>
      <c r="J36" s="33"/>
      <c r="K36" s="31"/>
      <c r="L36" s="33"/>
      <c r="M36" s="33"/>
      <c r="N36" s="33"/>
      <c r="O36" s="31"/>
      <c r="P36" s="31"/>
      <c r="Q36" s="31"/>
      <c r="R36" s="31"/>
      <c r="S36" s="33"/>
      <c r="T36" s="33"/>
      <c r="U36" s="33"/>
      <c r="V36" s="33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</row>
    <row r="37" hidden="1" spans="1:38">
      <c r="A37" s="14" t="s">
        <v>1220</v>
      </c>
      <c r="B37" s="31"/>
      <c r="C37" s="31"/>
      <c r="D37" s="31"/>
      <c r="E37" s="31"/>
      <c r="F37" s="31"/>
      <c r="G37" s="31"/>
      <c r="H37" s="31"/>
      <c r="I37" s="31"/>
      <c r="J37" s="33"/>
      <c r="K37" s="31"/>
      <c r="L37" s="33"/>
      <c r="M37" s="33"/>
      <c r="N37" s="33"/>
      <c r="O37" s="31"/>
      <c r="P37" s="31"/>
      <c r="Q37" s="31"/>
      <c r="R37" s="31"/>
      <c r="S37" s="33"/>
      <c r="T37" s="33"/>
      <c r="U37" s="33"/>
      <c r="V37" s="33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</row>
    <row r="38" hidden="1" spans="1:38">
      <c r="A38" s="14" t="s">
        <v>1221</v>
      </c>
      <c r="B38" s="31"/>
      <c r="C38" s="31"/>
      <c r="D38" s="31"/>
      <c r="E38" s="31"/>
      <c r="F38" s="31"/>
      <c r="G38" s="31"/>
      <c r="H38" s="31"/>
      <c r="I38" s="31"/>
      <c r="J38" s="33"/>
      <c r="K38" s="31"/>
      <c r="L38" s="33"/>
      <c r="M38" s="33"/>
      <c r="N38" s="33"/>
      <c r="O38" s="31"/>
      <c r="P38" s="31"/>
      <c r="Q38" s="31"/>
      <c r="R38" s="31"/>
      <c r="S38" s="33"/>
      <c r="T38" s="33"/>
      <c r="U38" s="33"/>
      <c r="V38" s="33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</row>
    <row r="39" hidden="1" spans="1:38">
      <c r="A39" s="14" t="s">
        <v>1222</v>
      </c>
      <c r="B39" s="31"/>
      <c r="C39" s="31"/>
      <c r="D39" s="31"/>
      <c r="E39" s="31"/>
      <c r="F39" s="31"/>
      <c r="G39" s="31"/>
      <c r="H39" s="31"/>
      <c r="I39" s="31"/>
      <c r="J39" s="33"/>
      <c r="K39" s="31"/>
      <c r="L39" s="33"/>
      <c r="M39" s="33"/>
      <c r="N39" s="33"/>
      <c r="O39" s="31"/>
      <c r="P39" s="31"/>
      <c r="Q39" s="31"/>
      <c r="R39" s="31"/>
      <c r="S39" s="33"/>
      <c r="T39" s="33"/>
      <c r="U39" s="33"/>
      <c r="V39" s="33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</row>
    <row r="40" hidden="1" spans="1:38">
      <c r="A40" s="14" t="s">
        <v>1223</v>
      </c>
      <c r="B40" s="31"/>
      <c r="C40" s="31"/>
      <c r="D40" s="31"/>
      <c r="E40" s="31"/>
      <c r="F40" s="31"/>
      <c r="G40" s="31"/>
      <c r="H40" s="31"/>
      <c r="I40" s="31"/>
      <c r="J40" s="33"/>
      <c r="K40" s="31"/>
      <c r="L40" s="33"/>
      <c r="M40" s="33"/>
      <c r="N40" s="33"/>
      <c r="O40" s="31"/>
      <c r="P40" s="31"/>
      <c r="Q40" s="31"/>
      <c r="R40" s="31"/>
      <c r="S40" s="33"/>
      <c r="T40" s="33"/>
      <c r="U40" s="33"/>
      <c r="V40" s="33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</row>
    <row r="41" hidden="1" spans="1:38">
      <c r="A41" s="14" t="s">
        <v>1224</v>
      </c>
      <c r="B41" s="31"/>
      <c r="C41" s="31"/>
      <c r="D41" s="31"/>
      <c r="E41" s="31"/>
      <c r="F41" s="31"/>
      <c r="G41" s="31"/>
      <c r="H41" s="31"/>
      <c r="I41" s="31"/>
      <c r="J41" s="33"/>
      <c r="K41" s="31"/>
      <c r="L41" s="33"/>
      <c r="M41" s="33"/>
      <c r="N41" s="33"/>
      <c r="O41" s="31"/>
      <c r="P41" s="31"/>
      <c r="Q41" s="31"/>
      <c r="R41" s="31"/>
      <c r="S41" s="33"/>
      <c r="T41" s="33"/>
      <c r="U41" s="33"/>
      <c r="V41" s="33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</row>
    <row r="42" hidden="1" spans="1:38">
      <c r="A42" s="14" t="s">
        <v>1225</v>
      </c>
      <c r="B42" s="31"/>
      <c r="C42" s="31"/>
      <c r="D42" s="31"/>
      <c r="E42" s="31"/>
      <c r="F42" s="31"/>
      <c r="G42" s="31"/>
      <c r="H42" s="31"/>
      <c r="I42" s="31"/>
      <c r="J42" s="33"/>
      <c r="K42" s="31"/>
      <c r="L42" s="33"/>
      <c r="M42" s="33"/>
      <c r="N42" s="33"/>
      <c r="O42" s="31"/>
      <c r="P42" s="31"/>
      <c r="Q42" s="31"/>
      <c r="R42" s="31"/>
      <c r="S42" s="33"/>
      <c r="T42" s="33"/>
      <c r="U42" s="33"/>
      <c r="V42" s="33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</row>
    <row r="43" hidden="1" spans="1:38">
      <c r="A43" s="14" t="s">
        <v>1226</v>
      </c>
      <c r="B43" s="31"/>
      <c r="C43" s="31"/>
      <c r="D43" s="31"/>
      <c r="E43" s="31"/>
      <c r="F43" s="31"/>
      <c r="G43" s="31"/>
      <c r="H43" s="31"/>
      <c r="I43" s="31"/>
      <c r="J43" s="33"/>
      <c r="K43" s="31"/>
      <c r="L43" s="33"/>
      <c r="M43" s="33"/>
      <c r="N43" s="33"/>
      <c r="O43" s="31"/>
      <c r="P43" s="31"/>
      <c r="Q43" s="31"/>
      <c r="R43" s="31"/>
      <c r="S43" s="33"/>
      <c r="T43" s="33"/>
      <c r="U43" s="33"/>
      <c r="V43" s="33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</row>
    <row r="44" hidden="1" spans="1:38">
      <c r="A44" s="14" t="s">
        <v>1227</v>
      </c>
      <c r="B44" s="31"/>
      <c r="C44" s="31"/>
      <c r="D44" s="31"/>
      <c r="E44" s="31"/>
      <c r="F44" s="31"/>
      <c r="G44" s="31"/>
      <c r="H44" s="31"/>
      <c r="I44" s="31"/>
      <c r="J44" s="33"/>
      <c r="K44" s="31"/>
      <c r="L44" s="33"/>
      <c r="M44" s="33"/>
      <c r="N44" s="33"/>
      <c r="O44" s="31"/>
      <c r="P44" s="31"/>
      <c r="Q44" s="31"/>
      <c r="R44" s="31"/>
      <c r="S44" s="33"/>
      <c r="T44" s="33"/>
      <c r="U44" s="33"/>
      <c r="V44" s="33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</row>
    <row r="45" hidden="1" spans="1:38">
      <c r="A45" s="14" t="s">
        <v>1228</v>
      </c>
      <c r="B45" s="31"/>
      <c r="C45" s="31"/>
      <c r="D45" s="31"/>
      <c r="E45" s="31"/>
      <c r="F45" s="31"/>
      <c r="G45" s="31"/>
      <c r="H45" s="31"/>
      <c r="I45" s="31"/>
      <c r="J45" s="33"/>
      <c r="K45" s="31"/>
      <c r="L45" s="33"/>
      <c r="M45" s="33"/>
      <c r="N45" s="33"/>
      <c r="O45" s="31"/>
      <c r="P45" s="31"/>
      <c r="Q45" s="31"/>
      <c r="R45" s="31"/>
      <c r="S45" s="33"/>
      <c r="T45" s="33"/>
      <c r="U45" s="33"/>
      <c r="V45" s="33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hidden="1" spans="1:38">
      <c r="A46" s="14" t="s">
        <v>1229</v>
      </c>
      <c r="B46" s="31"/>
      <c r="C46" s="31"/>
      <c r="D46" s="31"/>
      <c r="E46" s="31"/>
      <c r="F46" s="31"/>
      <c r="G46" s="31"/>
      <c r="H46" s="31"/>
      <c r="I46" s="31"/>
      <c r="J46" s="33"/>
      <c r="K46" s="31"/>
      <c r="L46" s="33"/>
      <c r="M46" s="33"/>
      <c r="N46" s="33"/>
      <c r="O46" s="31"/>
      <c r="P46" s="31"/>
      <c r="Q46" s="31"/>
      <c r="R46" s="31"/>
      <c r="S46" s="33"/>
      <c r="T46" s="33"/>
      <c r="U46" s="33"/>
      <c r="V46" s="33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</row>
    <row r="47" hidden="1" spans="1:38">
      <c r="A47" s="14" t="s">
        <v>1230</v>
      </c>
      <c r="B47" s="31"/>
      <c r="C47" s="31"/>
      <c r="D47" s="31"/>
      <c r="E47" s="31"/>
      <c r="F47" s="31"/>
      <c r="G47" s="31"/>
      <c r="H47" s="31"/>
      <c r="I47" s="31"/>
      <c r="J47" s="33"/>
      <c r="K47" s="31"/>
      <c r="L47" s="33"/>
      <c r="M47" s="33"/>
      <c r="N47" s="33"/>
      <c r="O47" s="31"/>
      <c r="P47" s="31"/>
      <c r="Q47" s="31"/>
      <c r="R47" s="31"/>
      <c r="S47" s="33"/>
      <c r="T47" s="33"/>
      <c r="U47" s="33"/>
      <c r="V47" s="33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</row>
    <row r="48" hidden="1" spans="1:38">
      <c r="A48" s="14" t="s">
        <v>1231</v>
      </c>
      <c r="B48" s="31"/>
      <c r="C48" s="31"/>
      <c r="D48" s="31"/>
      <c r="E48" s="31"/>
      <c r="F48" s="31"/>
      <c r="G48" s="31"/>
      <c r="H48" s="31"/>
      <c r="I48" s="31"/>
      <c r="J48" s="33"/>
      <c r="K48" s="31"/>
      <c r="L48" s="33"/>
      <c r="M48" s="33"/>
      <c r="N48" s="33"/>
      <c r="O48" s="31"/>
      <c r="P48" s="31"/>
      <c r="Q48" s="31"/>
      <c r="R48" s="31"/>
      <c r="S48" s="33"/>
      <c r="T48" s="33"/>
      <c r="U48" s="33"/>
      <c r="V48" s="33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</row>
    <row r="49" hidden="1" spans="1:38">
      <c r="A49" s="14" t="s">
        <v>1232</v>
      </c>
      <c r="B49" s="31"/>
      <c r="C49" s="31"/>
      <c r="D49" s="31"/>
      <c r="E49" s="31"/>
      <c r="F49" s="31"/>
      <c r="G49" s="31"/>
      <c r="H49" s="31"/>
      <c r="I49" s="31"/>
      <c r="J49" s="33"/>
      <c r="K49" s="31"/>
      <c r="L49" s="33"/>
      <c r="M49" s="33"/>
      <c r="N49" s="33"/>
      <c r="O49" s="31"/>
      <c r="P49" s="31"/>
      <c r="Q49" s="31"/>
      <c r="R49" s="31"/>
      <c r="S49" s="33"/>
      <c r="T49" s="33"/>
      <c r="U49" s="33"/>
      <c r="V49" s="33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</row>
    <row r="50" hidden="1" spans="1:38">
      <c r="A50" s="14" t="s">
        <v>1233</v>
      </c>
      <c r="B50" s="31"/>
      <c r="C50" s="31"/>
      <c r="D50" s="31"/>
      <c r="E50" s="31"/>
      <c r="F50" s="31"/>
      <c r="G50" s="31"/>
      <c r="H50" s="31"/>
      <c r="I50" s="31"/>
      <c r="J50" s="33"/>
      <c r="K50" s="31"/>
      <c r="L50" s="33"/>
      <c r="M50" s="33"/>
      <c r="N50" s="33"/>
      <c r="O50" s="31"/>
      <c r="P50" s="31"/>
      <c r="Q50" s="31"/>
      <c r="R50" s="31"/>
      <c r="S50" s="33"/>
      <c r="T50" s="33"/>
      <c r="U50" s="33"/>
      <c r="V50" s="33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</row>
    <row r="51" hidden="1" spans="1:38">
      <c r="A51" s="14" t="s">
        <v>1234</v>
      </c>
      <c r="B51" s="31"/>
      <c r="C51" s="31"/>
      <c r="D51" s="31"/>
      <c r="E51" s="31"/>
      <c r="F51" s="31"/>
      <c r="G51" s="31"/>
      <c r="H51" s="31"/>
      <c r="I51" s="31"/>
      <c r="J51" s="33"/>
      <c r="K51" s="31"/>
      <c r="L51" s="33"/>
      <c r="M51" s="33"/>
      <c r="N51" s="33"/>
      <c r="O51" s="31"/>
      <c r="P51" s="31"/>
      <c r="Q51" s="31"/>
      <c r="R51" s="31"/>
      <c r="S51" s="33"/>
      <c r="T51" s="33"/>
      <c r="U51" s="33"/>
      <c r="V51" s="33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</row>
    <row r="52" hidden="1" spans="1:38">
      <c r="A52" s="14" t="s">
        <v>1235</v>
      </c>
      <c r="B52" s="31"/>
      <c r="C52" s="31"/>
      <c r="D52" s="31"/>
      <c r="E52" s="31"/>
      <c r="F52" s="31"/>
      <c r="G52" s="31"/>
      <c r="H52" s="31"/>
      <c r="I52" s="31"/>
      <c r="J52" s="33"/>
      <c r="K52" s="31"/>
      <c r="L52" s="33"/>
      <c r="M52" s="33"/>
      <c r="N52" s="33"/>
      <c r="O52" s="31"/>
      <c r="P52" s="31"/>
      <c r="Q52" s="31"/>
      <c r="R52" s="31"/>
      <c r="S52" s="33"/>
      <c r="T52" s="33"/>
      <c r="U52" s="33"/>
      <c r="V52" s="33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</row>
    <row r="53" hidden="1" spans="1:38">
      <c r="A53" s="14" t="s">
        <v>1236</v>
      </c>
      <c r="B53" s="31"/>
      <c r="C53" s="31"/>
      <c r="D53" s="31"/>
      <c r="E53" s="31"/>
      <c r="F53" s="31"/>
      <c r="G53" s="31"/>
      <c r="H53" s="31"/>
      <c r="I53" s="31"/>
      <c r="J53" s="33"/>
      <c r="K53" s="31"/>
      <c r="L53" s="33"/>
      <c r="M53" s="33"/>
      <c r="N53" s="33"/>
      <c r="O53" s="31"/>
      <c r="P53" s="31"/>
      <c r="Q53" s="31"/>
      <c r="R53" s="31"/>
      <c r="S53" s="33"/>
      <c r="T53" s="33"/>
      <c r="U53" s="33"/>
      <c r="V53" s="33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</row>
    <row r="54" hidden="1" spans="1:38">
      <c r="A54" s="14" t="s">
        <v>1237</v>
      </c>
      <c r="B54" s="31"/>
      <c r="C54" s="31"/>
      <c r="D54" s="31"/>
      <c r="E54" s="31"/>
      <c r="F54" s="31"/>
      <c r="G54" s="31"/>
      <c r="H54" s="31"/>
      <c r="I54" s="31"/>
      <c r="J54" s="33"/>
      <c r="K54" s="31"/>
      <c r="L54" s="33"/>
      <c r="M54" s="33"/>
      <c r="N54" s="33"/>
      <c r="O54" s="31"/>
      <c r="P54" s="31"/>
      <c r="Q54" s="31"/>
      <c r="R54" s="31"/>
      <c r="S54" s="33"/>
      <c r="T54" s="33"/>
      <c r="U54" s="33"/>
      <c r="V54" s="33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</row>
    <row r="55" hidden="1" spans="1:38">
      <c r="A55" s="14" t="s">
        <v>1238</v>
      </c>
      <c r="B55" s="31"/>
      <c r="C55" s="31"/>
      <c r="D55" s="31"/>
      <c r="E55" s="31"/>
      <c r="F55" s="31"/>
      <c r="G55" s="31"/>
      <c r="H55" s="31"/>
      <c r="I55" s="31"/>
      <c r="J55" s="33"/>
      <c r="K55" s="31"/>
      <c r="L55" s="33"/>
      <c r="M55" s="33"/>
      <c r="N55" s="33"/>
      <c r="O55" s="31"/>
      <c r="P55" s="31"/>
      <c r="Q55" s="31"/>
      <c r="R55" s="31"/>
      <c r="S55" s="33"/>
      <c r="T55" s="33"/>
      <c r="U55" s="33"/>
      <c r="V55" s="33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</row>
    <row r="56" hidden="1" spans="1:38">
      <c r="A56" s="14" t="s">
        <v>1239</v>
      </c>
      <c r="B56" s="31"/>
      <c r="C56" s="31"/>
      <c r="D56" s="31"/>
      <c r="E56" s="31"/>
      <c r="F56" s="31"/>
      <c r="G56" s="31"/>
      <c r="H56" s="31"/>
      <c r="I56" s="31"/>
      <c r="J56" s="33"/>
      <c r="K56" s="31"/>
      <c r="L56" s="33"/>
      <c r="M56" s="33"/>
      <c r="N56" s="33"/>
      <c r="O56" s="31"/>
      <c r="P56" s="31"/>
      <c r="Q56" s="31"/>
      <c r="R56" s="31"/>
      <c r="S56" s="33"/>
      <c r="T56" s="33"/>
      <c r="U56" s="33"/>
      <c r="V56" s="33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</row>
    <row r="57" hidden="1" spans="1:38">
      <c r="A57" s="14" t="s">
        <v>1240</v>
      </c>
      <c r="B57" s="31"/>
      <c r="C57" s="31"/>
      <c r="D57" s="31"/>
      <c r="E57" s="31"/>
      <c r="F57" s="31"/>
      <c r="G57" s="31"/>
      <c r="H57" s="31"/>
      <c r="I57" s="31"/>
      <c r="J57" s="33"/>
      <c r="K57" s="31"/>
      <c r="L57" s="33"/>
      <c r="M57" s="33"/>
      <c r="N57" s="33"/>
      <c r="O57" s="31"/>
      <c r="P57" s="31"/>
      <c r="Q57" s="31"/>
      <c r="R57" s="31"/>
      <c r="S57" s="33"/>
      <c r="T57" s="33"/>
      <c r="U57" s="33"/>
      <c r="V57" s="33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</row>
    <row r="58" hidden="1" spans="1:38">
      <c r="A58" s="14" t="s">
        <v>1241</v>
      </c>
      <c r="B58" s="31"/>
      <c r="C58" s="31"/>
      <c r="D58" s="31"/>
      <c r="E58" s="31"/>
      <c r="F58" s="31"/>
      <c r="G58" s="31"/>
      <c r="H58" s="31"/>
      <c r="I58" s="31"/>
      <c r="J58" s="33"/>
      <c r="K58" s="31"/>
      <c r="L58" s="33"/>
      <c r="M58" s="33"/>
      <c r="N58" s="33"/>
      <c r="O58" s="31"/>
      <c r="P58" s="31"/>
      <c r="Q58" s="31"/>
      <c r="R58" s="31"/>
      <c r="S58" s="33"/>
      <c r="T58" s="33"/>
      <c r="U58" s="33"/>
      <c r="V58" s="33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</row>
    <row r="59" hidden="1" spans="1:38">
      <c r="A59" s="14" t="s">
        <v>1242</v>
      </c>
      <c r="B59" s="31"/>
      <c r="C59" s="31"/>
      <c r="D59" s="31"/>
      <c r="E59" s="31"/>
      <c r="F59" s="31"/>
      <c r="G59" s="31"/>
      <c r="H59" s="31"/>
      <c r="I59" s="31"/>
      <c r="J59" s="33"/>
      <c r="K59" s="31"/>
      <c r="L59" s="33"/>
      <c r="M59" s="33"/>
      <c r="N59" s="33"/>
      <c r="O59" s="31"/>
      <c r="P59" s="31"/>
      <c r="Q59" s="31"/>
      <c r="R59" s="31"/>
      <c r="S59" s="33"/>
      <c r="T59" s="33"/>
      <c r="U59" s="33"/>
      <c r="V59" s="33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</row>
    <row r="60" hidden="1" spans="1:38">
      <c r="A60" s="14" t="s">
        <v>1243</v>
      </c>
      <c r="B60" s="31"/>
      <c r="C60" s="31"/>
      <c r="D60" s="31"/>
      <c r="E60" s="31"/>
      <c r="F60" s="31"/>
      <c r="G60" s="31"/>
      <c r="H60" s="31"/>
      <c r="I60" s="31"/>
      <c r="J60" s="33"/>
      <c r="K60" s="31"/>
      <c r="L60" s="33"/>
      <c r="M60" s="33"/>
      <c r="N60" s="33"/>
      <c r="O60" s="31"/>
      <c r="P60" s="31"/>
      <c r="Q60" s="31"/>
      <c r="R60" s="31"/>
      <c r="S60" s="33"/>
      <c r="T60" s="33"/>
      <c r="U60" s="33"/>
      <c r="V60" s="33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</row>
    <row r="61" hidden="1" spans="1:38">
      <c r="A61" s="14" t="s">
        <v>1244</v>
      </c>
      <c r="B61" s="31"/>
      <c r="C61" s="31"/>
      <c r="D61" s="31"/>
      <c r="E61" s="31"/>
      <c r="F61" s="31"/>
      <c r="G61" s="31"/>
      <c r="H61" s="31"/>
      <c r="I61" s="31"/>
      <c r="J61" s="33"/>
      <c r="K61" s="31"/>
      <c r="L61" s="33"/>
      <c r="M61" s="33"/>
      <c r="N61" s="33"/>
      <c r="O61" s="31"/>
      <c r="P61" s="31"/>
      <c r="Q61" s="31"/>
      <c r="R61" s="31"/>
      <c r="S61" s="33"/>
      <c r="T61" s="33"/>
      <c r="U61" s="33"/>
      <c r="V61" s="33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</row>
    <row r="62" hidden="1" spans="1:38">
      <c r="A62" s="14" t="s">
        <v>1245</v>
      </c>
      <c r="B62" s="31"/>
      <c r="C62" s="31"/>
      <c r="D62" s="31"/>
      <c r="E62" s="31"/>
      <c r="F62" s="31"/>
      <c r="G62" s="31"/>
      <c r="H62" s="31"/>
      <c r="I62" s="31"/>
      <c r="J62" s="33"/>
      <c r="K62" s="31"/>
      <c r="L62" s="33"/>
      <c r="M62" s="33"/>
      <c r="N62" s="33"/>
      <c r="O62" s="31"/>
      <c r="P62" s="31"/>
      <c r="Q62" s="31"/>
      <c r="R62" s="31"/>
      <c r="S62" s="33"/>
      <c r="T62" s="33"/>
      <c r="U62" s="33"/>
      <c r="V62" s="33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</row>
    <row r="63" hidden="1" spans="1:38">
      <c r="A63" s="14" t="s">
        <v>1246</v>
      </c>
      <c r="B63" s="31"/>
      <c r="C63" s="31"/>
      <c r="D63" s="31"/>
      <c r="E63" s="31"/>
      <c r="F63" s="31"/>
      <c r="G63" s="31"/>
      <c r="H63" s="31"/>
      <c r="I63" s="31"/>
      <c r="J63" s="33"/>
      <c r="K63" s="31"/>
      <c r="L63" s="33"/>
      <c r="M63" s="33"/>
      <c r="N63" s="33"/>
      <c r="O63" s="31"/>
      <c r="P63" s="31"/>
      <c r="Q63" s="31"/>
      <c r="R63" s="31"/>
      <c r="S63" s="33"/>
      <c r="T63" s="33"/>
      <c r="U63" s="33"/>
      <c r="V63" s="33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</row>
    <row r="64" hidden="1" spans="1:38">
      <c r="A64" s="14" t="s">
        <v>1247</v>
      </c>
      <c r="B64" s="31"/>
      <c r="C64" s="31"/>
      <c r="D64" s="31"/>
      <c r="E64" s="31"/>
      <c r="F64" s="31"/>
      <c r="G64" s="31"/>
      <c r="H64" s="31"/>
      <c r="I64" s="31"/>
      <c r="J64" s="33"/>
      <c r="K64" s="31"/>
      <c r="L64" s="33"/>
      <c r="M64" s="33"/>
      <c r="N64" s="33"/>
      <c r="O64" s="31"/>
      <c r="P64" s="31"/>
      <c r="Q64" s="31"/>
      <c r="R64" s="31"/>
      <c r="S64" s="33"/>
      <c r="T64" s="33"/>
      <c r="U64" s="33"/>
      <c r="V64" s="33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</row>
    <row r="65" hidden="1" spans="1:38">
      <c r="A65" s="14" t="s">
        <v>1248</v>
      </c>
      <c r="B65" s="31"/>
      <c r="C65" s="31"/>
      <c r="D65" s="31"/>
      <c r="E65" s="31"/>
      <c r="F65" s="31"/>
      <c r="G65" s="31"/>
      <c r="H65" s="31"/>
      <c r="I65" s="31"/>
      <c r="J65" s="33"/>
      <c r="K65" s="31"/>
      <c r="L65" s="33"/>
      <c r="M65" s="33"/>
      <c r="N65" s="33"/>
      <c r="O65" s="31"/>
      <c r="P65" s="31"/>
      <c r="Q65" s="31"/>
      <c r="R65" s="31"/>
      <c r="S65" s="33"/>
      <c r="T65" s="33"/>
      <c r="U65" s="33"/>
      <c r="V65" s="33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</row>
    <row r="66" hidden="1" spans="1:38">
      <c r="A66" s="14" t="s">
        <v>1249</v>
      </c>
      <c r="B66" s="31"/>
      <c r="C66" s="31"/>
      <c r="D66" s="31"/>
      <c r="E66" s="31"/>
      <c r="F66" s="31"/>
      <c r="G66" s="31"/>
      <c r="H66" s="31"/>
      <c r="I66" s="31"/>
      <c r="J66" s="33"/>
      <c r="K66" s="31"/>
      <c r="L66" s="33"/>
      <c r="M66" s="33"/>
      <c r="N66" s="33"/>
      <c r="O66" s="31"/>
      <c r="P66" s="31"/>
      <c r="Q66" s="31"/>
      <c r="R66" s="31"/>
      <c r="S66" s="33"/>
      <c r="T66" s="33"/>
      <c r="U66" s="33"/>
      <c r="V66" s="33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</row>
    <row r="67" hidden="1" spans="1:38">
      <c r="A67" s="14" t="s">
        <v>1250</v>
      </c>
      <c r="B67" s="31"/>
      <c r="C67" s="31"/>
      <c r="D67" s="31"/>
      <c r="E67" s="31"/>
      <c r="F67" s="31"/>
      <c r="G67" s="31"/>
      <c r="H67" s="31"/>
      <c r="I67" s="31"/>
      <c r="J67" s="33"/>
      <c r="K67" s="31"/>
      <c r="L67" s="33"/>
      <c r="M67" s="33"/>
      <c r="N67" s="33"/>
      <c r="O67" s="31"/>
      <c r="P67" s="31"/>
      <c r="Q67" s="31"/>
      <c r="R67" s="31"/>
      <c r="S67" s="33"/>
      <c r="T67" s="33"/>
      <c r="U67" s="33"/>
      <c r="V67" s="33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</row>
    <row r="68" hidden="1" spans="1:38">
      <c r="A68" s="14" t="s">
        <v>1251</v>
      </c>
      <c r="B68" s="31"/>
      <c r="C68" s="31"/>
      <c r="D68" s="31"/>
      <c r="E68" s="31"/>
      <c r="F68" s="31"/>
      <c r="G68" s="31"/>
      <c r="H68" s="31"/>
      <c r="I68" s="31"/>
      <c r="J68" s="33"/>
      <c r="K68" s="31"/>
      <c r="L68" s="33"/>
      <c r="M68" s="33"/>
      <c r="N68" s="33"/>
      <c r="O68" s="31"/>
      <c r="P68" s="31"/>
      <c r="Q68" s="31"/>
      <c r="R68" s="31"/>
      <c r="S68" s="33"/>
      <c r="T68" s="33"/>
      <c r="U68" s="33"/>
      <c r="V68" s="33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</row>
    <row r="69" hidden="1" spans="1:38">
      <c r="A69" s="14" t="s">
        <v>1252</v>
      </c>
      <c r="B69" s="31"/>
      <c r="C69" s="31"/>
      <c r="D69" s="31"/>
      <c r="E69" s="31"/>
      <c r="F69" s="31"/>
      <c r="G69" s="31"/>
      <c r="H69" s="31"/>
      <c r="I69" s="31"/>
      <c r="J69" s="33"/>
      <c r="K69" s="31"/>
      <c r="L69" s="33"/>
      <c r="M69" s="33"/>
      <c r="N69" s="33"/>
      <c r="O69" s="31"/>
      <c r="P69" s="31"/>
      <c r="Q69" s="31"/>
      <c r="R69" s="31"/>
      <c r="S69" s="33"/>
      <c r="T69" s="33"/>
      <c r="U69" s="33"/>
      <c r="V69" s="33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</row>
    <row r="70" hidden="1" spans="1:38">
      <c r="A70" s="14" t="s">
        <v>1253</v>
      </c>
      <c r="B70" s="31"/>
      <c r="C70" s="31"/>
      <c r="D70" s="31"/>
      <c r="E70" s="31"/>
      <c r="F70" s="31"/>
      <c r="G70" s="31"/>
      <c r="H70" s="31"/>
      <c r="I70" s="31"/>
      <c r="J70" s="33"/>
      <c r="K70" s="31"/>
      <c r="L70" s="33"/>
      <c r="M70" s="33"/>
      <c r="N70" s="33"/>
      <c r="O70" s="31"/>
      <c r="P70" s="31"/>
      <c r="Q70" s="31"/>
      <c r="R70" s="31"/>
      <c r="S70" s="33"/>
      <c r="T70" s="33"/>
      <c r="U70" s="33"/>
      <c r="V70" s="33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</row>
    <row r="71" hidden="1" spans="1:38">
      <c r="A71" s="14" t="s">
        <v>1254</v>
      </c>
      <c r="B71" s="31"/>
      <c r="C71" s="31"/>
      <c r="D71" s="31"/>
      <c r="E71" s="31"/>
      <c r="F71" s="31"/>
      <c r="G71" s="31"/>
      <c r="H71" s="31"/>
      <c r="I71" s="31"/>
      <c r="J71" s="33"/>
      <c r="K71" s="31"/>
      <c r="L71" s="33"/>
      <c r="M71" s="33"/>
      <c r="N71" s="33"/>
      <c r="O71" s="31"/>
      <c r="P71" s="31"/>
      <c r="Q71" s="31"/>
      <c r="R71" s="31"/>
      <c r="S71" s="33"/>
      <c r="T71" s="33"/>
      <c r="U71" s="33"/>
      <c r="V71" s="33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</row>
    <row r="72" hidden="1" spans="1:38">
      <c r="A72" s="14" t="s">
        <v>1255</v>
      </c>
      <c r="B72" s="31"/>
      <c r="C72" s="31"/>
      <c r="D72" s="31"/>
      <c r="E72" s="31"/>
      <c r="F72" s="31"/>
      <c r="G72" s="31"/>
      <c r="H72" s="31"/>
      <c r="I72" s="31"/>
      <c r="J72" s="33"/>
      <c r="K72" s="31"/>
      <c r="L72" s="33"/>
      <c r="M72" s="33"/>
      <c r="N72" s="33"/>
      <c r="O72" s="31"/>
      <c r="P72" s="31"/>
      <c r="Q72" s="31"/>
      <c r="R72" s="31"/>
      <c r="S72" s="33"/>
      <c r="T72" s="33"/>
      <c r="U72" s="33"/>
      <c r="V72" s="33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</row>
    <row r="73" hidden="1" spans="1:38">
      <c r="A73" s="14" t="s">
        <v>1256</v>
      </c>
      <c r="B73" s="31"/>
      <c r="C73" s="31"/>
      <c r="D73" s="31"/>
      <c r="E73" s="31"/>
      <c r="F73" s="31"/>
      <c r="G73" s="31"/>
      <c r="H73" s="31"/>
      <c r="I73" s="31"/>
      <c r="J73" s="33"/>
      <c r="K73" s="31"/>
      <c r="L73" s="33"/>
      <c r="M73" s="33"/>
      <c r="N73" s="33"/>
      <c r="O73" s="31"/>
      <c r="P73" s="31"/>
      <c r="Q73" s="31"/>
      <c r="R73" s="31"/>
      <c r="S73" s="33"/>
      <c r="T73" s="33"/>
      <c r="U73" s="33"/>
      <c r="V73" s="33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</row>
    <row r="74" hidden="1" spans="1:38">
      <c r="A74" s="14" t="s">
        <v>1257</v>
      </c>
      <c r="B74" s="31"/>
      <c r="C74" s="31"/>
      <c r="D74" s="31"/>
      <c r="E74" s="31"/>
      <c r="F74" s="31"/>
      <c r="G74" s="31"/>
      <c r="H74" s="31"/>
      <c r="I74" s="31"/>
      <c r="J74" s="33"/>
      <c r="K74" s="31"/>
      <c r="L74" s="33"/>
      <c r="M74" s="33"/>
      <c r="N74" s="33"/>
      <c r="O74" s="31"/>
      <c r="P74" s="31"/>
      <c r="Q74" s="31"/>
      <c r="R74" s="31"/>
      <c r="S74" s="33"/>
      <c r="T74" s="33"/>
      <c r="U74" s="33"/>
      <c r="V74" s="33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</row>
    <row r="75" hidden="1" spans="1:38">
      <c r="A75" s="14" t="s">
        <v>1258</v>
      </c>
      <c r="B75" s="31"/>
      <c r="C75" s="31"/>
      <c r="D75" s="31"/>
      <c r="E75" s="31"/>
      <c r="F75" s="31"/>
      <c r="G75" s="31"/>
      <c r="H75" s="31"/>
      <c r="I75" s="31"/>
      <c r="J75" s="33"/>
      <c r="K75" s="31"/>
      <c r="L75" s="33"/>
      <c r="M75" s="33"/>
      <c r="N75" s="33"/>
      <c r="O75" s="31"/>
      <c r="P75" s="31"/>
      <c r="Q75" s="31"/>
      <c r="R75" s="31"/>
      <c r="S75" s="33"/>
      <c r="T75" s="33"/>
      <c r="U75" s="33"/>
      <c r="V75" s="33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</row>
    <row r="76" hidden="1" spans="1:38">
      <c r="A76" s="14" t="s">
        <v>1259</v>
      </c>
      <c r="B76" s="31"/>
      <c r="C76" s="31"/>
      <c r="D76" s="31"/>
      <c r="E76" s="31"/>
      <c r="F76" s="31"/>
      <c r="G76" s="31"/>
      <c r="H76" s="31"/>
      <c r="I76" s="31"/>
      <c r="J76" s="33"/>
      <c r="K76" s="31"/>
      <c r="L76" s="33"/>
      <c r="M76" s="33"/>
      <c r="N76" s="33"/>
      <c r="O76" s="31"/>
      <c r="P76" s="31"/>
      <c r="Q76" s="31"/>
      <c r="R76" s="31"/>
      <c r="S76" s="33"/>
      <c r="T76" s="33"/>
      <c r="U76" s="33"/>
      <c r="V76" s="33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</row>
    <row r="77" hidden="1" spans="1:38">
      <c r="A77" s="14" t="s">
        <v>1260</v>
      </c>
      <c r="B77" s="31"/>
      <c r="C77" s="31"/>
      <c r="D77" s="31"/>
      <c r="E77" s="31"/>
      <c r="F77" s="31"/>
      <c r="G77" s="31"/>
      <c r="H77" s="31"/>
      <c r="I77" s="31"/>
      <c r="J77" s="33"/>
      <c r="K77" s="31"/>
      <c r="L77" s="33"/>
      <c r="M77" s="33"/>
      <c r="N77" s="33"/>
      <c r="O77" s="31"/>
      <c r="P77" s="31"/>
      <c r="Q77" s="31"/>
      <c r="R77" s="31"/>
      <c r="S77" s="33"/>
      <c r="T77" s="33"/>
      <c r="U77" s="33"/>
      <c r="V77" s="33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</row>
    <row r="78" hidden="1" spans="1:38">
      <c r="A78" s="14" t="s">
        <v>1261</v>
      </c>
      <c r="B78" s="31"/>
      <c r="C78" s="31"/>
      <c r="D78" s="31"/>
      <c r="E78" s="31"/>
      <c r="F78" s="31"/>
      <c r="G78" s="31"/>
      <c r="H78" s="31"/>
      <c r="I78" s="31"/>
      <c r="J78" s="33"/>
      <c r="K78" s="31"/>
      <c r="L78" s="33"/>
      <c r="M78" s="33"/>
      <c r="N78" s="33"/>
      <c r="O78" s="31"/>
      <c r="P78" s="31"/>
      <c r="Q78" s="31"/>
      <c r="R78" s="31"/>
      <c r="S78" s="33"/>
      <c r="T78" s="33"/>
      <c r="U78" s="33"/>
      <c r="V78" s="33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</row>
    <row r="79" hidden="1" spans="1:38">
      <c r="A79" s="14" t="s">
        <v>1262</v>
      </c>
      <c r="B79" s="31"/>
      <c r="C79" s="31"/>
      <c r="D79" s="31"/>
      <c r="E79" s="31"/>
      <c r="F79" s="31"/>
      <c r="G79" s="31"/>
      <c r="H79" s="31"/>
      <c r="I79" s="31"/>
      <c r="J79" s="33"/>
      <c r="K79" s="31"/>
      <c r="L79" s="33"/>
      <c r="M79" s="33"/>
      <c r="N79" s="33"/>
      <c r="O79" s="31"/>
      <c r="P79" s="31"/>
      <c r="Q79" s="31"/>
      <c r="R79" s="31"/>
      <c r="S79" s="33"/>
      <c r="T79" s="33"/>
      <c r="U79" s="33"/>
      <c r="V79" s="33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</row>
    <row r="80" hidden="1" spans="1:38">
      <c r="A80" s="14" t="s">
        <v>1263</v>
      </c>
      <c r="B80" s="31"/>
      <c r="C80" s="31"/>
      <c r="D80" s="31"/>
      <c r="E80" s="31"/>
      <c r="F80" s="31"/>
      <c r="G80" s="31"/>
      <c r="H80" s="31"/>
      <c r="I80" s="31"/>
      <c r="J80" s="33"/>
      <c r="K80" s="31"/>
      <c r="L80" s="33"/>
      <c r="M80" s="33"/>
      <c r="N80" s="33"/>
      <c r="O80" s="31"/>
      <c r="P80" s="31"/>
      <c r="Q80" s="31"/>
      <c r="R80" s="31"/>
      <c r="S80" s="33"/>
      <c r="T80" s="33"/>
      <c r="U80" s="33"/>
      <c r="V80" s="33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</row>
    <row r="81" hidden="1" spans="1:38">
      <c r="A81" s="14" t="s">
        <v>1264</v>
      </c>
      <c r="B81" s="31"/>
      <c r="C81" s="31"/>
      <c r="D81" s="31"/>
      <c r="E81" s="31"/>
      <c r="F81" s="31"/>
      <c r="G81" s="31"/>
      <c r="H81" s="31"/>
      <c r="I81" s="31"/>
      <c r="J81" s="33"/>
      <c r="K81" s="31"/>
      <c r="L81" s="33"/>
      <c r="M81" s="33"/>
      <c r="N81" s="33"/>
      <c r="O81" s="31"/>
      <c r="P81" s="31"/>
      <c r="Q81" s="31"/>
      <c r="R81" s="31"/>
      <c r="S81" s="33"/>
      <c r="T81" s="33"/>
      <c r="U81" s="33"/>
      <c r="V81" s="33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</row>
    <row r="82" hidden="1" spans="1:38">
      <c r="A82" s="14" t="s">
        <v>1265</v>
      </c>
      <c r="B82" s="31"/>
      <c r="C82" s="31"/>
      <c r="D82" s="31"/>
      <c r="E82" s="31"/>
      <c r="F82" s="31"/>
      <c r="G82" s="31"/>
      <c r="H82" s="31"/>
      <c r="I82" s="31"/>
      <c r="J82" s="33"/>
      <c r="K82" s="31"/>
      <c r="L82" s="33"/>
      <c r="M82" s="33"/>
      <c r="N82" s="33"/>
      <c r="O82" s="31"/>
      <c r="P82" s="31"/>
      <c r="Q82" s="31"/>
      <c r="R82" s="31"/>
      <c r="S82" s="33"/>
      <c r="T82" s="33"/>
      <c r="U82" s="33"/>
      <c r="V82" s="33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</row>
    <row r="83" hidden="1" spans="1:38">
      <c r="A83" s="14" t="s">
        <v>1266</v>
      </c>
      <c r="B83" s="31"/>
      <c r="C83" s="31"/>
      <c r="D83" s="31"/>
      <c r="E83" s="31"/>
      <c r="F83" s="31"/>
      <c r="G83" s="31"/>
      <c r="H83" s="31"/>
      <c r="I83" s="31"/>
      <c r="J83" s="33"/>
      <c r="K83" s="31"/>
      <c r="L83" s="33"/>
      <c r="M83" s="33"/>
      <c r="N83" s="33"/>
      <c r="O83" s="31"/>
      <c r="P83" s="31"/>
      <c r="Q83" s="31"/>
      <c r="R83" s="31"/>
      <c r="S83" s="33"/>
      <c r="T83" s="33"/>
      <c r="U83" s="33"/>
      <c r="V83" s="33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</row>
    <row r="84" hidden="1" spans="1:38">
      <c r="A84" s="14" t="s">
        <v>1267</v>
      </c>
      <c r="B84" s="31"/>
      <c r="C84" s="31"/>
      <c r="D84" s="31"/>
      <c r="E84" s="31"/>
      <c r="F84" s="31"/>
      <c r="G84" s="31"/>
      <c r="H84" s="31"/>
      <c r="I84" s="31"/>
      <c r="J84" s="33"/>
      <c r="K84" s="31"/>
      <c r="L84" s="33"/>
      <c r="M84" s="33"/>
      <c r="N84" s="33"/>
      <c r="O84" s="31"/>
      <c r="P84" s="31"/>
      <c r="Q84" s="31"/>
      <c r="R84" s="31"/>
      <c r="S84" s="33"/>
      <c r="T84" s="33"/>
      <c r="U84" s="33"/>
      <c r="V84" s="33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</row>
    <row r="85" hidden="1" spans="1:38">
      <c r="A85" s="14" t="s">
        <v>1268</v>
      </c>
      <c r="B85" s="31"/>
      <c r="C85" s="31"/>
      <c r="D85" s="31"/>
      <c r="E85" s="31"/>
      <c r="F85" s="31"/>
      <c r="G85" s="31"/>
      <c r="H85" s="31"/>
      <c r="I85" s="31"/>
      <c r="J85" s="33"/>
      <c r="K85" s="31"/>
      <c r="L85" s="33"/>
      <c r="M85" s="33"/>
      <c r="N85" s="33"/>
      <c r="O85" s="31"/>
      <c r="P85" s="31"/>
      <c r="Q85" s="31"/>
      <c r="R85" s="31"/>
      <c r="S85" s="33"/>
      <c r="T85" s="33"/>
      <c r="U85" s="33"/>
      <c r="V85" s="33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</row>
    <row r="86" hidden="1" spans="1:38">
      <c r="A86" s="14" t="s">
        <v>1269</v>
      </c>
      <c r="B86" s="31"/>
      <c r="C86" s="31"/>
      <c r="D86" s="31"/>
      <c r="E86" s="31"/>
      <c r="F86" s="31"/>
      <c r="G86" s="31"/>
      <c r="H86" s="31"/>
      <c r="I86" s="31"/>
      <c r="J86" s="33"/>
      <c r="K86" s="31"/>
      <c r="L86" s="33"/>
      <c r="M86" s="33"/>
      <c r="N86" s="33"/>
      <c r="O86" s="31"/>
      <c r="P86" s="31"/>
      <c r="Q86" s="31"/>
      <c r="R86" s="31"/>
      <c r="S86" s="33"/>
      <c r="T86" s="33"/>
      <c r="U86" s="33"/>
      <c r="V86" s="33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</row>
    <row r="87" hidden="1" spans="1:38">
      <c r="A87" s="14" t="s">
        <v>1270</v>
      </c>
      <c r="B87" s="31"/>
      <c r="C87" s="31"/>
      <c r="D87" s="31"/>
      <c r="E87" s="31"/>
      <c r="F87" s="31"/>
      <c r="G87" s="31"/>
      <c r="H87" s="31"/>
      <c r="I87" s="31"/>
      <c r="J87" s="33"/>
      <c r="K87" s="31"/>
      <c r="L87" s="33"/>
      <c r="M87" s="33"/>
      <c r="N87" s="33"/>
      <c r="O87" s="31"/>
      <c r="P87" s="31"/>
      <c r="Q87" s="31"/>
      <c r="R87" s="31"/>
      <c r="S87" s="33"/>
      <c r="T87" s="33"/>
      <c r="U87" s="33"/>
      <c r="V87" s="33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</row>
    <row r="88" hidden="1" spans="1:38">
      <c r="A88" s="14" t="s">
        <v>1271</v>
      </c>
      <c r="B88" s="31"/>
      <c r="C88" s="31"/>
      <c r="D88" s="31"/>
      <c r="E88" s="31"/>
      <c r="F88" s="31"/>
      <c r="G88" s="31"/>
      <c r="H88" s="31"/>
      <c r="I88" s="31"/>
      <c r="J88" s="33"/>
      <c r="K88" s="31"/>
      <c r="L88" s="33"/>
      <c r="M88" s="33"/>
      <c r="N88" s="33"/>
      <c r="O88" s="31"/>
      <c r="P88" s="31"/>
      <c r="Q88" s="31"/>
      <c r="R88" s="31"/>
      <c r="S88" s="33"/>
      <c r="T88" s="33"/>
      <c r="U88" s="33"/>
      <c r="V88" s="33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</row>
    <row r="89" spans="1:38">
      <c r="A89" s="14" t="s">
        <v>1272</v>
      </c>
      <c r="B89" s="31">
        <f>SUM(C89)</f>
        <v>66000</v>
      </c>
      <c r="C89" s="31">
        <f>SUM(D89:AL89)</f>
        <v>66000</v>
      </c>
      <c r="D89" s="31">
        <f>SUM('2022年一般公共预算收支平衡表'!D18)</f>
        <v>0</v>
      </c>
      <c r="E89" s="31">
        <f>SUM('2022年一般公共预算收支平衡表'!D19)</f>
        <v>2600</v>
      </c>
      <c r="F89" s="31">
        <f>SUM('2022年一般公共预算收支平衡表'!D20)</f>
        <v>25354</v>
      </c>
      <c r="G89" s="31">
        <f>SUM('2022年一般公共预算收支平衡表'!D21)</f>
        <v>380</v>
      </c>
      <c r="H89" s="31">
        <f>SUM('2022年一般公共预算收支平衡表'!D22)</f>
        <v>0</v>
      </c>
      <c r="I89" s="31">
        <f>SUM('2022年一般公共预算收支平衡表'!D23)</f>
        <v>0</v>
      </c>
      <c r="J89" s="31">
        <f>SUM('2022年一般公共预算收支平衡表'!D24)</f>
        <v>760</v>
      </c>
      <c r="K89" s="31">
        <f>SUM('2022年一般公共预算收支平衡表'!D25)</f>
        <v>0</v>
      </c>
      <c r="L89" s="33">
        <f>SUM('2022年一般公共预算收支平衡表'!D26)</f>
        <v>8000</v>
      </c>
      <c r="M89" s="33">
        <f>SUM('2022年一般公共预算收支平衡表'!D27)</f>
        <v>0</v>
      </c>
      <c r="N89" s="33">
        <f>SUM('2022年一般公共预算收支平衡表'!D28)</f>
        <v>10</v>
      </c>
      <c r="O89" s="31">
        <f>SUM('2022年一般公共预算收支平衡表'!D29)</f>
        <v>0</v>
      </c>
      <c r="P89" s="31">
        <f>SUM('2022年一般公共预算收支平衡表'!D30)</f>
        <v>1260</v>
      </c>
      <c r="Q89" s="31">
        <f>SUM('2022年一般公共预算收支平衡表'!D31)</f>
        <v>0</v>
      </c>
      <c r="R89" s="31">
        <f>SUM('2022年一般公共预算收支平衡表'!D32)</f>
        <v>0</v>
      </c>
      <c r="S89" s="33">
        <f>SUM('2022年一般公共预算收支平衡表'!D33)</f>
        <v>0</v>
      </c>
      <c r="T89" s="33">
        <f>SUM('2022年一般公共预算收支平衡表'!D34)</f>
        <v>1060</v>
      </c>
      <c r="U89" s="33">
        <f>SUM('2022年一般公共预算收支平衡表'!D35)</f>
        <v>2200</v>
      </c>
      <c r="V89" s="33">
        <f>SUM('2022年一般公共预算收支平衡表'!D36)</f>
        <v>20</v>
      </c>
      <c r="W89" s="31">
        <f>SUM('2022年一般公共预算收支平衡表'!D37)</f>
        <v>100</v>
      </c>
      <c r="X89" s="31">
        <f>SUM('2022年一般公共预算收支平衡表'!D38)</f>
        <v>7500</v>
      </c>
      <c r="Y89" s="31">
        <f>SUM('2022年一般公共预算收支平衡表'!D39)</f>
        <v>6600</v>
      </c>
      <c r="Z89" s="31">
        <f>SUM('2022年一般公共预算收支平衡表'!D40)</f>
        <v>0</v>
      </c>
      <c r="AA89" s="31">
        <f>SUM('2022年一般公共预算收支平衡表'!D41)</f>
        <v>0</v>
      </c>
      <c r="AB89" s="31">
        <f>SUM('2022年一般公共预算收支平衡表'!D42)</f>
        <v>7216</v>
      </c>
      <c r="AC89" s="31">
        <f>SUM('2022年一般公共预算收支平衡表'!D43)</f>
        <v>2600</v>
      </c>
      <c r="AD89" s="31">
        <f>SUM('2022年一般公共预算收支平衡表'!D44)</f>
        <v>0</v>
      </c>
      <c r="AE89" s="31">
        <f>SUM('2022年一般公共预算收支平衡表'!D45)</f>
        <v>0</v>
      </c>
      <c r="AF89" s="31">
        <f>SUM('2022年一般公共预算收支平衡表'!D46)</f>
        <v>0</v>
      </c>
      <c r="AG89" s="31">
        <f>SUM('2022年一般公共预算收支平衡表'!D47)</f>
        <v>0</v>
      </c>
      <c r="AH89" s="31">
        <f>SUM('2022年一般公共预算收支平衡表'!D48)</f>
        <v>220</v>
      </c>
      <c r="AI89" s="31">
        <f>SUM('2022年一般公共预算收支平衡表'!D49)</f>
        <v>0</v>
      </c>
      <c r="AJ89" s="31">
        <f>SUM('2022年一般公共预算收支平衡表'!D50)</f>
        <v>60</v>
      </c>
      <c r="AK89" s="31">
        <f>SUM('2022年一般公共预算收支平衡表'!D51)</f>
        <v>60</v>
      </c>
      <c r="AL89" s="31">
        <f>SUM('2022年一般公共预算收支平衡表'!D52)</f>
        <v>0</v>
      </c>
    </row>
    <row r="90" hidden="1" spans="1:38">
      <c r="A90" s="14" t="s">
        <v>1273</v>
      </c>
      <c r="B90" s="31"/>
      <c r="C90" s="31"/>
      <c r="D90" s="31"/>
      <c r="E90" s="31"/>
      <c r="F90" s="31"/>
      <c r="G90" s="31"/>
      <c r="H90" s="31"/>
      <c r="I90" s="31"/>
      <c r="J90" s="33"/>
      <c r="K90" s="31"/>
      <c r="L90" s="33"/>
      <c r="M90" s="33"/>
      <c r="N90" s="33"/>
      <c r="O90" s="31"/>
      <c r="P90" s="31"/>
      <c r="Q90" s="31"/>
      <c r="R90" s="31"/>
      <c r="S90" s="33"/>
      <c r="T90" s="33"/>
      <c r="U90" s="33"/>
      <c r="V90" s="33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</row>
    <row r="91" hidden="1" spans="1:38">
      <c r="A91" s="14" t="s">
        <v>1274</v>
      </c>
      <c r="B91" s="31"/>
      <c r="C91" s="31"/>
      <c r="D91" s="31"/>
      <c r="E91" s="31"/>
      <c r="F91" s="31"/>
      <c r="G91" s="31"/>
      <c r="H91" s="31"/>
      <c r="I91" s="31"/>
      <c r="J91" s="33"/>
      <c r="K91" s="31"/>
      <c r="L91" s="33"/>
      <c r="M91" s="33"/>
      <c r="N91" s="33"/>
      <c r="O91" s="31"/>
      <c r="P91" s="31"/>
      <c r="Q91" s="31"/>
      <c r="R91" s="31"/>
      <c r="S91" s="33"/>
      <c r="T91" s="33"/>
      <c r="U91" s="33"/>
      <c r="V91" s="33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</row>
    <row r="92" hidden="1" spans="1:38">
      <c r="A92" s="14" t="s">
        <v>1275</v>
      </c>
      <c r="B92" s="31"/>
      <c r="C92" s="31"/>
      <c r="D92" s="31"/>
      <c r="E92" s="31"/>
      <c r="F92" s="31"/>
      <c r="G92" s="31"/>
      <c r="H92" s="31"/>
      <c r="I92" s="31"/>
      <c r="J92" s="33"/>
      <c r="K92" s="31"/>
      <c r="L92" s="33"/>
      <c r="M92" s="33"/>
      <c r="N92" s="33"/>
      <c r="O92" s="31"/>
      <c r="P92" s="31"/>
      <c r="Q92" s="31"/>
      <c r="R92" s="31"/>
      <c r="S92" s="33"/>
      <c r="T92" s="33"/>
      <c r="U92" s="33"/>
      <c r="V92" s="33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</row>
    <row r="93" hidden="1" spans="1:38">
      <c r="A93" s="14" t="s">
        <v>1276</v>
      </c>
      <c r="B93" s="31"/>
      <c r="C93" s="31"/>
      <c r="D93" s="31"/>
      <c r="E93" s="31"/>
      <c r="F93" s="31"/>
      <c r="G93" s="31"/>
      <c r="H93" s="31"/>
      <c r="I93" s="31"/>
      <c r="J93" s="33"/>
      <c r="K93" s="31"/>
      <c r="L93" s="33"/>
      <c r="M93" s="33"/>
      <c r="N93" s="33"/>
      <c r="O93" s="31"/>
      <c r="P93" s="31"/>
      <c r="Q93" s="31"/>
      <c r="R93" s="31"/>
      <c r="S93" s="33"/>
      <c r="T93" s="33"/>
      <c r="U93" s="33"/>
      <c r="V93" s="33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</row>
    <row r="94" hidden="1" spans="1:38">
      <c r="A94" s="14" t="s">
        <v>1277</v>
      </c>
      <c r="B94" s="31"/>
      <c r="C94" s="31"/>
      <c r="D94" s="31"/>
      <c r="E94" s="31"/>
      <c r="F94" s="31"/>
      <c r="G94" s="31"/>
      <c r="H94" s="31"/>
      <c r="I94" s="31"/>
      <c r="J94" s="33"/>
      <c r="K94" s="31"/>
      <c r="L94" s="33"/>
      <c r="M94" s="33"/>
      <c r="N94" s="33"/>
      <c r="O94" s="31"/>
      <c r="P94" s="31"/>
      <c r="Q94" s="31"/>
      <c r="R94" s="31"/>
      <c r="S94" s="33"/>
      <c r="T94" s="33"/>
      <c r="U94" s="33"/>
      <c r="V94" s="33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</row>
    <row r="95" hidden="1" spans="1:38">
      <c r="A95" s="14" t="s">
        <v>1278</v>
      </c>
      <c r="B95" s="31"/>
      <c r="C95" s="31"/>
      <c r="D95" s="31"/>
      <c r="E95" s="31"/>
      <c r="F95" s="31"/>
      <c r="G95" s="31"/>
      <c r="H95" s="31"/>
      <c r="I95" s="31"/>
      <c r="J95" s="33"/>
      <c r="K95" s="31"/>
      <c r="L95" s="33"/>
      <c r="M95" s="33"/>
      <c r="N95" s="33"/>
      <c r="O95" s="31"/>
      <c r="P95" s="31"/>
      <c r="Q95" s="31"/>
      <c r="R95" s="31"/>
      <c r="S95" s="33"/>
      <c r="T95" s="33"/>
      <c r="U95" s="33"/>
      <c r="V95" s="33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</row>
    <row r="96" hidden="1" spans="1:38">
      <c r="A96" s="14" t="s">
        <v>1279</v>
      </c>
      <c r="B96" s="31"/>
      <c r="C96" s="31"/>
      <c r="D96" s="31"/>
      <c r="E96" s="31"/>
      <c r="F96" s="31"/>
      <c r="G96" s="31"/>
      <c r="H96" s="31"/>
      <c r="I96" s="31"/>
      <c r="J96" s="33"/>
      <c r="K96" s="31"/>
      <c r="L96" s="33"/>
      <c r="M96" s="33"/>
      <c r="N96" s="33"/>
      <c r="O96" s="31"/>
      <c r="P96" s="31"/>
      <c r="Q96" s="31"/>
      <c r="R96" s="31"/>
      <c r="S96" s="33"/>
      <c r="T96" s="33"/>
      <c r="U96" s="33"/>
      <c r="V96" s="33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</row>
    <row r="97" hidden="1" spans="1:38">
      <c r="A97" s="14" t="s">
        <v>1280</v>
      </c>
      <c r="B97" s="31"/>
      <c r="C97" s="31"/>
      <c r="D97" s="31"/>
      <c r="E97" s="31"/>
      <c r="F97" s="31"/>
      <c r="G97" s="31"/>
      <c r="H97" s="31"/>
      <c r="I97" s="31"/>
      <c r="J97" s="33"/>
      <c r="K97" s="31"/>
      <c r="L97" s="33"/>
      <c r="M97" s="33"/>
      <c r="N97" s="33"/>
      <c r="O97" s="31"/>
      <c r="P97" s="31"/>
      <c r="Q97" s="31"/>
      <c r="R97" s="31"/>
      <c r="S97" s="33"/>
      <c r="T97" s="33"/>
      <c r="U97" s="33"/>
      <c r="V97" s="33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</row>
    <row r="98" hidden="1" spans="1:38">
      <c r="A98" s="14" t="s">
        <v>1281</v>
      </c>
      <c r="B98" s="31"/>
      <c r="C98" s="31"/>
      <c r="D98" s="31"/>
      <c r="E98" s="31"/>
      <c r="F98" s="31"/>
      <c r="G98" s="31"/>
      <c r="H98" s="31"/>
      <c r="I98" s="31"/>
      <c r="J98" s="33"/>
      <c r="K98" s="31"/>
      <c r="L98" s="33"/>
      <c r="M98" s="33"/>
      <c r="N98" s="33"/>
      <c r="O98" s="31"/>
      <c r="P98" s="31"/>
      <c r="Q98" s="31"/>
      <c r="R98" s="31"/>
      <c r="S98" s="33"/>
      <c r="T98" s="33"/>
      <c r="U98" s="33"/>
      <c r="V98" s="33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</row>
    <row r="99" hidden="1" spans="1:38">
      <c r="A99" s="14" t="s">
        <v>1282</v>
      </c>
      <c r="B99" s="31"/>
      <c r="C99" s="31"/>
      <c r="D99" s="31"/>
      <c r="E99" s="31"/>
      <c r="F99" s="31"/>
      <c r="G99" s="31"/>
      <c r="H99" s="31"/>
      <c r="I99" s="31"/>
      <c r="J99" s="33"/>
      <c r="K99" s="31"/>
      <c r="L99" s="33"/>
      <c r="M99" s="33"/>
      <c r="N99" s="33"/>
      <c r="O99" s="31"/>
      <c r="P99" s="31"/>
      <c r="Q99" s="31"/>
      <c r="R99" s="31"/>
      <c r="S99" s="33"/>
      <c r="T99" s="33"/>
      <c r="U99" s="33"/>
      <c r="V99" s="33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</row>
    <row r="100" hidden="1" spans="1:38">
      <c r="A100" s="14" t="s">
        <v>1283</v>
      </c>
      <c r="B100" s="31"/>
      <c r="C100" s="31"/>
      <c r="D100" s="31"/>
      <c r="E100" s="31"/>
      <c r="F100" s="31"/>
      <c r="G100" s="31"/>
      <c r="H100" s="31"/>
      <c r="I100" s="31"/>
      <c r="J100" s="33"/>
      <c r="K100" s="31"/>
      <c r="L100" s="33"/>
      <c r="M100" s="33"/>
      <c r="N100" s="33"/>
      <c r="O100" s="31"/>
      <c r="P100" s="31"/>
      <c r="Q100" s="31"/>
      <c r="R100" s="31"/>
      <c r="S100" s="33"/>
      <c r="T100" s="33"/>
      <c r="U100" s="33"/>
      <c r="V100" s="33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</row>
    <row r="101" hidden="1" spans="1:38">
      <c r="A101" s="14" t="s">
        <v>1284</v>
      </c>
      <c r="B101" s="31"/>
      <c r="C101" s="31"/>
      <c r="D101" s="31"/>
      <c r="E101" s="31"/>
      <c r="F101" s="31"/>
      <c r="G101" s="31"/>
      <c r="H101" s="31"/>
      <c r="I101" s="31"/>
      <c r="J101" s="33"/>
      <c r="K101" s="31"/>
      <c r="L101" s="33"/>
      <c r="M101" s="33"/>
      <c r="N101" s="33"/>
      <c r="O101" s="31"/>
      <c r="P101" s="31"/>
      <c r="Q101" s="31"/>
      <c r="R101" s="31"/>
      <c r="S101" s="33"/>
      <c r="T101" s="33"/>
      <c r="U101" s="33"/>
      <c r="V101" s="33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</row>
    <row r="102" hidden="1" spans="1:38">
      <c r="A102" s="14" t="s">
        <v>1285</v>
      </c>
      <c r="B102" s="31"/>
      <c r="C102" s="31"/>
      <c r="D102" s="31"/>
      <c r="E102" s="31"/>
      <c r="F102" s="31"/>
      <c r="G102" s="31"/>
      <c r="H102" s="31"/>
      <c r="I102" s="31"/>
      <c r="J102" s="33"/>
      <c r="K102" s="31"/>
      <c r="L102" s="33"/>
      <c r="M102" s="33"/>
      <c r="N102" s="33"/>
      <c r="O102" s="31"/>
      <c r="P102" s="31"/>
      <c r="Q102" s="31"/>
      <c r="R102" s="31"/>
      <c r="S102" s="33"/>
      <c r="T102" s="33"/>
      <c r="U102" s="33"/>
      <c r="V102" s="33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</row>
    <row r="103" hidden="1" spans="1:38">
      <c r="A103" s="14" t="s">
        <v>1286</v>
      </c>
      <c r="B103" s="31"/>
      <c r="C103" s="31"/>
      <c r="D103" s="31"/>
      <c r="E103" s="31"/>
      <c r="F103" s="31"/>
      <c r="G103" s="31"/>
      <c r="H103" s="31"/>
      <c r="I103" s="31"/>
      <c r="J103" s="33"/>
      <c r="K103" s="31"/>
      <c r="L103" s="33"/>
      <c r="M103" s="33"/>
      <c r="N103" s="33"/>
      <c r="O103" s="31"/>
      <c r="P103" s="31"/>
      <c r="Q103" s="31"/>
      <c r="R103" s="31"/>
      <c r="S103" s="33"/>
      <c r="T103" s="33"/>
      <c r="U103" s="33"/>
      <c r="V103" s="33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</row>
    <row r="104" hidden="1" spans="1:38">
      <c r="A104" s="14" t="s">
        <v>1287</v>
      </c>
      <c r="B104" s="31"/>
      <c r="C104" s="31"/>
      <c r="D104" s="31"/>
      <c r="E104" s="31"/>
      <c r="F104" s="31"/>
      <c r="G104" s="31"/>
      <c r="H104" s="31"/>
      <c r="I104" s="31"/>
      <c r="J104" s="33"/>
      <c r="K104" s="31"/>
      <c r="L104" s="33"/>
      <c r="M104" s="33"/>
      <c r="N104" s="33"/>
      <c r="O104" s="31"/>
      <c r="P104" s="31"/>
      <c r="Q104" s="31"/>
      <c r="R104" s="31"/>
      <c r="S104" s="33"/>
      <c r="T104" s="33"/>
      <c r="U104" s="33"/>
      <c r="V104" s="33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</row>
    <row r="105" hidden="1" spans="1:38">
      <c r="A105" s="14" t="s">
        <v>1288</v>
      </c>
      <c r="B105" s="31"/>
      <c r="C105" s="31"/>
      <c r="D105" s="31"/>
      <c r="E105" s="31"/>
      <c r="F105" s="31"/>
      <c r="G105" s="31"/>
      <c r="H105" s="31"/>
      <c r="I105" s="31"/>
      <c r="J105" s="33"/>
      <c r="K105" s="31"/>
      <c r="L105" s="33"/>
      <c r="M105" s="33"/>
      <c r="N105" s="33"/>
      <c r="O105" s="31"/>
      <c r="P105" s="31"/>
      <c r="Q105" s="31"/>
      <c r="R105" s="31"/>
      <c r="S105" s="33"/>
      <c r="T105" s="33"/>
      <c r="U105" s="33"/>
      <c r="V105" s="33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</row>
    <row r="106" hidden="1" spans="1:38">
      <c r="A106" s="14" t="s">
        <v>1289</v>
      </c>
      <c r="B106" s="31"/>
      <c r="C106" s="31"/>
      <c r="D106" s="31"/>
      <c r="E106" s="31"/>
      <c r="F106" s="31"/>
      <c r="G106" s="31"/>
      <c r="H106" s="31"/>
      <c r="I106" s="31"/>
      <c r="J106" s="33"/>
      <c r="K106" s="31"/>
      <c r="L106" s="33"/>
      <c r="M106" s="33"/>
      <c r="N106" s="33"/>
      <c r="O106" s="31"/>
      <c r="P106" s="31"/>
      <c r="Q106" s="31"/>
      <c r="R106" s="31"/>
      <c r="S106" s="33"/>
      <c r="T106" s="33"/>
      <c r="U106" s="33"/>
      <c r="V106" s="33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</row>
    <row r="107" hidden="1" spans="1:38">
      <c r="A107" s="14" t="s">
        <v>1290</v>
      </c>
      <c r="B107" s="31"/>
      <c r="C107" s="31"/>
      <c r="D107" s="31"/>
      <c r="E107" s="31"/>
      <c r="F107" s="31"/>
      <c r="G107" s="31"/>
      <c r="H107" s="31"/>
      <c r="I107" s="31"/>
      <c r="J107" s="33"/>
      <c r="K107" s="31"/>
      <c r="L107" s="33"/>
      <c r="M107" s="33"/>
      <c r="N107" s="33"/>
      <c r="O107" s="31"/>
      <c r="P107" s="31"/>
      <c r="Q107" s="31"/>
      <c r="R107" s="31"/>
      <c r="S107" s="33"/>
      <c r="T107" s="33"/>
      <c r="U107" s="33"/>
      <c r="V107" s="33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</row>
    <row r="108" hidden="1" spans="1:38">
      <c r="A108" s="14" t="s">
        <v>1291</v>
      </c>
      <c r="B108" s="31"/>
      <c r="C108" s="31"/>
      <c r="D108" s="31"/>
      <c r="E108" s="31"/>
      <c r="F108" s="31"/>
      <c r="G108" s="31"/>
      <c r="H108" s="31"/>
      <c r="I108" s="31"/>
      <c r="J108" s="33"/>
      <c r="K108" s="31"/>
      <c r="L108" s="33"/>
      <c r="M108" s="33"/>
      <c r="N108" s="33"/>
      <c r="O108" s="31"/>
      <c r="P108" s="31"/>
      <c r="Q108" s="31"/>
      <c r="R108" s="31"/>
      <c r="S108" s="33"/>
      <c r="T108" s="33"/>
      <c r="U108" s="33"/>
      <c r="V108" s="33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</row>
    <row r="109" hidden="1" spans="1:38">
      <c r="A109" s="14" t="s">
        <v>1292</v>
      </c>
      <c r="B109" s="31"/>
      <c r="C109" s="31"/>
      <c r="D109" s="31"/>
      <c r="E109" s="31"/>
      <c r="F109" s="31"/>
      <c r="G109" s="31"/>
      <c r="H109" s="31"/>
      <c r="I109" s="31"/>
      <c r="J109" s="33"/>
      <c r="K109" s="31"/>
      <c r="L109" s="33"/>
      <c r="M109" s="33"/>
      <c r="N109" s="33"/>
      <c r="O109" s="31"/>
      <c r="P109" s="31"/>
      <c r="Q109" s="31"/>
      <c r="R109" s="31"/>
      <c r="S109" s="33"/>
      <c r="T109" s="33"/>
      <c r="U109" s="33"/>
      <c r="V109" s="33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</row>
    <row r="110" hidden="1" spans="1:38">
      <c r="A110" s="14" t="s">
        <v>1293</v>
      </c>
      <c r="B110" s="31"/>
      <c r="C110" s="31"/>
      <c r="D110" s="31"/>
      <c r="E110" s="31"/>
      <c r="F110" s="31"/>
      <c r="G110" s="31"/>
      <c r="H110" s="31"/>
      <c r="I110" s="31"/>
      <c r="J110" s="33"/>
      <c r="K110" s="31"/>
      <c r="L110" s="33"/>
      <c r="M110" s="33"/>
      <c r="N110" s="33"/>
      <c r="O110" s="31"/>
      <c r="P110" s="31"/>
      <c r="Q110" s="31"/>
      <c r="R110" s="31"/>
      <c r="S110" s="33"/>
      <c r="T110" s="33"/>
      <c r="U110" s="33"/>
      <c r="V110" s="33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</row>
    <row r="111" hidden="1" spans="1:38">
      <c r="A111" s="14" t="s">
        <v>1294</v>
      </c>
      <c r="B111" s="31"/>
      <c r="C111" s="31"/>
      <c r="D111" s="31"/>
      <c r="E111" s="31"/>
      <c r="F111" s="31"/>
      <c r="G111" s="31"/>
      <c r="H111" s="31"/>
      <c r="I111" s="31"/>
      <c r="J111" s="33"/>
      <c r="K111" s="31"/>
      <c r="L111" s="33"/>
      <c r="M111" s="33"/>
      <c r="N111" s="33"/>
      <c r="O111" s="31"/>
      <c r="P111" s="31"/>
      <c r="Q111" s="31"/>
      <c r="R111" s="31"/>
      <c r="S111" s="33"/>
      <c r="T111" s="33"/>
      <c r="U111" s="33"/>
      <c r="V111" s="33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</row>
    <row r="112" hidden="1" spans="1:38">
      <c r="A112" s="14" t="s">
        <v>1295</v>
      </c>
      <c r="B112" s="31"/>
      <c r="C112" s="31"/>
      <c r="D112" s="31"/>
      <c r="E112" s="31"/>
      <c r="F112" s="31"/>
      <c r="G112" s="31"/>
      <c r="H112" s="31"/>
      <c r="I112" s="31"/>
      <c r="J112" s="33"/>
      <c r="K112" s="31"/>
      <c r="L112" s="33"/>
      <c r="M112" s="33"/>
      <c r="N112" s="33"/>
      <c r="O112" s="31"/>
      <c r="P112" s="31"/>
      <c r="Q112" s="31"/>
      <c r="R112" s="31"/>
      <c r="S112" s="33"/>
      <c r="T112" s="33"/>
      <c r="U112" s="33"/>
      <c r="V112" s="33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</row>
    <row r="113" hidden="1" spans="1:38">
      <c r="A113" s="14" t="s">
        <v>1296</v>
      </c>
      <c r="B113" s="31"/>
      <c r="C113" s="31"/>
      <c r="D113" s="31"/>
      <c r="E113" s="31"/>
      <c r="F113" s="31"/>
      <c r="G113" s="31"/>
      <c r="H113" s="31"/>
      <c r="I113" s="31"/>
      <c r="J113" s="33"/>
      <c r="K113" s="31"/>
      <c r="L113" s="33"/>
      <c r="M113" s="33"/>
      <c r="N113" s="33"/>
      <c r="O113" s="31"/>
      <c r="P113" s="31"/>
      <c r="Q113" s="31"/>
      <c r="R113" s="31"/>
      <c r="S113" s="33"/>
      <c r="T113" s="33"/>
      <c r="U113" s="33"/>
      <c r="V113" s="33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</row>
    <row r="114" hidden="1" spans="1:38">
      <c r="A114" s="14" t="s">
        <v>1297</v>
      </c>
      <c r="B114" s="31"/>
      <c r="C114" s="31"/>
      <c r="D114" s="31"/>
      <c r="E114" s="31"/>
      <c r="F114" s="31"/>
      <c r="G114" s="31"/>
      <c r="H114" s="31"/>
      <c r="I114" s="31"/>
      <c r="J114" s="33"/>
      <c r="K114" s="31"/>
      <c r="L114" s="33"/>
      <c r="M114" s="33"/>
      <c r="N114" s="33"/>
      <c r="O114" s="31"/>
      <c r="P114" s="31"/>
      <c r="Q114" s="31"/>
      <c r="R114" s="31"/>
      <c r="S114" s="33"/>
      <c r="T114" s="33"/>
      <c r="U114" s="33"/>
      <c r="V114" s="33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</row>
    <row r="115" hidden="1" spans="1:38">
      <c r="A115" s="14" t="s">
        <v>1298</v>
      </c>
      <c r="B115" s="31"/>
      <c r="C115" s="31"/>
      <c r="D115" s="31"/>
      <c r="E115" s="31"/>
      <c r="F115" s="31"/>
      <c r="G115" s="31"/>
      <c r="H115" s="31"/>
      <c r="I115" s="31"/>
      <c r="J115" s="33"/>
      <c r="K115" s="31"/>
      <c r="L115" s="33"/>
      <c r="M115" s="33"/>
      <c r="N115" s="33"/>
      <c r="O115" s="31"/>
      <c r="P115" s="31"/>
      <c r="Q115" s="31"/>
      <c r="R115" s="31"/>
      <c r="S115" s="33"/>
      <c r="T115" s="33"/>
      <c r="U115" s="33"/>
      <c r="V115" s="33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</row>
    <row r="116" hidden="1" spans="1:38">
      <c r="A116" s="14" t="s">
        <v>1299</v>
      </c>
      <c r="B116" s="31"/>
      <c r="C116" s="31"/>
      <c r="D116" s="31"/>
      <c r="E116" s="31"/>
      <c r="F116" s="31"/>
      <c r="G116" s="31"/>
      <c r="H116" s="31"/>
      <c r="I116" s="31"/>
      <c r="J116" s="33"/>
      <c r="K116" s="31"/>
      <c r="L116" s="33"/>
      <c r="M116" s="33"/>
      <c r="N116" s="33"/>
      <c r="O116" s="31"/>
      <c r="P116" s="31"/>
      <c r="Q116" s="31"/>
      <c r="R116" s="31"/>
      <c r="S116" s="33"/>
      <c r="T116" s="33"/>
      <c r="U116" s="33"/>
      <c r="V116" s="33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</row>
    <row r="117" hidden="1" spans="1:38">
      <c r="A117" s="14" t="s">
        <v>1300</v>
      </c>
      <c r="B117" s="31"/>
      <c r="C117" s="31"/>
      <c r="D117" s="31"/>
      <c r="E117" s="31"/>
      <c r="F117" s="31"/>
      <c r="G117" s="31"/>
      <c r="H117" s="31"/>
      <c r="I117" s="31"/>
      <c r="J117" s="33"/>
      <c r="K117" s="31"/>
      <c r="L117" s="33"/>
      <c r="M117" s="33"/>
      <c r="N117" s="33"/>
      <c r="O117" s="31"/>
      <c r="P117" s="31"/>
      <c r="Q117" s="31"/>
      <c r="R117" s="31"/>
      <c r="S117" s="33"/>
      <c r="T117" s="33"/>
      <c r="U117" s="33"/>
      <c r="V117" s="33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</row>
    <row r="118" hidden="1" spans="1:38">
      <c r="A118" s="14" t="s">
        <v>1301</v>
      </c>
      <c r="B118" s="31"/>
      <c r="C118" s="31"/>
      <c r="D118" s="31"/>
      <c r="E118" s="31"/>
      <c r="F118" s="31"/>
      <c r="G118" s="31"/>
      <c r="H118" s="31"/>
      <c r="I118" s="31"/>
      <c r="J118" s="33"/>
      <c r="K118" s="31"/>
      <c r="L118" s="33"/>
      <c r="M118" s="33"/>
      <c r="N118" s="33"/>
      <c r="O118" s="31"/>
      <c r="P118" s="31"/>
      <c r="Q118" s="31"/>
      <c r="R118" s="31"/>
      <c r="S118" s="33"/>
      <c r="T118" s="33"/>
      <c r="U118" s="33"/>
      <c r="V118" s="33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</row>
    <row r="119" hidden="1" spans="1:38">
      <c r="A119" s="14" t="s">
        <v>1302</v>
      </c>
      <c r="B119" s="31"/>
      <c r="C119" s="31"/>
      <c r="D119" s="31"/>
      <c r="E119" s="31"/>
      <c r="F119" s="31"/>
      <c r="G119" s="31"/>
      <c r="H119" s="31"/>
      <c r="I119" s="31"/>
      <c r="J119" s="33"/>
      <c r="K119" s="31"/>
      <c r="L119" s="33"/>
      <c r="M119" s="33"/>
      <c r="N119" s="33"/>
      <c r="O119" s="31"/>
      <c r="P119" s="31"/>
      <c r="Q119" s="31"/>
      <c r="R119" s="31"/>
      <c r="S119" s="33"/>
      <c r="T119" s="33"/>
      <c r="U119" s="33"/>
      <c r="V119" s="33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</row>
    <row r="120" hidden="1" spans="1:38">
      <c r="A120" s="14" t="s">
        <v>1303</v>
      </c>
      <c r="B120" s="31"/>
      <c r="C120" s="31"/>
      <c r="D120" s="31"/>
      <c r="E120" s="31"/>
      <c r="F120" s="31"/>
      <c r="G120" s="31"/>
      <c r="H120" s="31"/>
      <c r="I120" s="31"/>
      <c r="J120" s="33"/>
      <c r="K120" s="31"/>
      <c r="L120" s="33"/>
      <c r="M120" s="33"/>
      <c r="N120" s="33"/>
      <c r="O120" s="31"/>
      <c r="P120" s="31"/>
      <c r="Q120" s="31"/>
      <c r="R120" s="31"/>
      <c r="S120" s="33"/>
      <c r="T120" s="33"/>
      <c r="U120" s="33"/>
      <c r="V120" s="33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</row>
    <row r="121" hidden="1" spans="1:38">
      <c r="A121" s="14" t="s">
        <v>1304</v>
      </c>
      <c r="B121" s="31"/>
      <c r="C121" s="31"/>
      <c r="D121" s="31"/>
      <c r="E121" s="31"/>
      <c r="F121" s="31"/>
      <c r="G121" s="31"/>
      <c r="H121" s="31"/>
      <c r="I121" s="31"/>
      <c r="J121" s="33"/>
      <c r="K121" s="31"/>
      <c r="L121" s="33"/>
      <c r="M121" s="33"/>
      <c r="N121" s="33"/>
      <c r="O121" s="31"/>
      <c r="P121" s="31"/>
      <c r="Q121" s="31"/>
      <c r="R121" s="31"/>
      <c r="S121" s="33"/>
      <c r="T121" s="33"/>
      <c r="U121" s="33"/>
      <c r="V121" s="33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</row>
    <row r="122" hidden="1" spans="1:38">
      <c r="A122" s="14" t="s">
        <v>1305</v>
      </c>
      <c r="B122" s="31"/>
      <c r="C122" s="31"/>
      <c r="D122" s="31"/>
      <c r="E122" s="31"/>
      <c r="F122" s="31"/>
      <c r="G122" s="31"/>
      <c r="H122" s="31"/>
      <c r="I122" s="31"/>
      <c r="J122" s="33"/>
      <c r="K122" s="31"/>
      <c r="L122" s="33"/>
      <c r="M122" s="33"/>
      <c r="N122" s="33"/>
      <c r="O122" s="31"/>
      <c r="P122" s="31"/>
      <c r="Q122" s="31"/>
      <c r="R122" s="31"/>
      <c r="S122" s="33"/>
      <c r="T122" s="33"/>
      <c r="U122" s="33"/>
      <c r="V122" s="33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</row>
    <row r="123" hidden="1" spans="1:38">
      <c r="A123" s="14" t="s">
        <v>1306</v>
      </c>
      <c r="B123" s="31"/>
      <c r="C123" s="31"/>
      <c r="D123" s="31"/>
      <c r="E123" s="31"/>
      <c r="F123" s="31"/>
      <c r="G123" s="31"/>
      <c r="H123" s="31"/>
      <c r="I123" s="31"/>
      <c r="J123" s="33"/>
      <c r="K123" s="31"/>
      <c r="L123" s="33"/>
      <c r="M123" s="33"/>
      <c r="N123" s="33"/>
      <c r="O123" s="31"/>
      <c r="P123" s="31"/>
      <c r="Q123" s="31"/>
      <c r="R123" s="31"/>
      <c r="S123" s="33"/>
      <c r="T123" s="33"/>
      <c r="U123" s="33"/>
      <c r="V123" s="33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</row>
    <row r="124" hidden="1" spans="1:38">
      <c r="A124" s="14" t="s">
        <v>1307</v>
      </c>
      <c r="B124" s="31"/>
      <c r="C124" s="31"/>
      <c r="D124" s="31"/>
      <c r="E124" s="31"/>
      <c r="F124" s="31"/>
      <c r="G124" s="31"/>
      <c r="H124" s="31"/>
      <c r="I124" s="31"/>
      <c r="J124" s="33"/>
      <c r="K124" s="31"/>
      <c r="L124" s="33"/>
      <c r="M124" s="33"/>
      <c r="N124" s="33"/>
      <c r="O124" s="31"/>
      <c r="P124" s="31"/>
      <c r="Q124" s="31"/>
      <c r="R124" s="31"/>
      <c r="S124" s="33"/>
      <c r="T124" s="33"/>
      <c r="U124" s="33"/>
      <c r="V124" s="33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</row>
    <row r="125" hidden="1" spans="1:38">
      <c r="A125" s="14" t="s">
        <v>1308</v>
      </c>
      <c r="B125" s="31"/>
      <c r="C125" s="31"/>
      <c r="D125" s="31"/>
      <c r="E125" s="31"/>
      <c r="F125" s="31"/>
      <c r="G125" s="31"/>
      <c r="H125" s="31"/>
      <c r="I125" s="31"/>
      <c r="J125" s="33"/>
      <c r="K125" s="31"/>
      <c r="L125" s="33"/>
      <c r="M125" s="33"/>
      <c r="N125" s="33"/>
      <c r="O125" s="31"/>
      <c r="P125" s="31"/>
      <c r="Q125" s="31"/>
      <c r="R125" s="31"/>
      <c r="S125" s="33"/>
      <c r="T125" s="33"/>
      <c r="U125" s="33"/>
      <c r="V125" s="33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</row>
    <row r="126" hidden="1" spans="1:38">
      <c r="A126" s="14" t="s">
        <v>1309</v>
      </c>
      <c r="B126" s="31"/>
      <c r="C126" s="31"/>
      <c r="D126" s="31"/>
      <c r="E126" s="31"/>
      <c r="F126" s="31"/>
      <c r="G126" s="31"/>
      <c r="H126" s="31"/>
      <c r="I126" s="31"/>
      <c r="J126" s="33"/>
      <c r="K126" s="31"/>
      <c r="L126" s="33"/>
      <c r="M126" s="33"/>
      <c r="N126" s="33"/>
      <c r="O126" s="31"/>
      <c r="P126" s="31"/>
      <c r="Q126" s="31"/>
      <c r="R126" s="31"/>
      <c r="S126" s="33"/>
      <c r="T126" s="33"/>
      <c r="U126" s="33"/>
      <c r="V126" s="33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</row>
    <row r="127" hidden="1" spans="1:38">
      <c r="A127" s="14" t="s">
        <v>1310</v>
      </c>
      <c r="B127" s="31"/>
      <c r="C127" s="31"/>
      <c r="D127" s="31"/>
      <c r="E127" s="31"/>
      <c r="F127" s="31"/>
      <c r="G127" s="31"/>
      <c r="H127" s="31"/>
      <c r="I127" s="31"/>
      <c r="J127" s="33"/>
      <c r="K127" s="31"/>
      <c r="L127" s="33"/>
      <c r="M127" s="33"/>
      <c r="N127" s="33"/>
      <c r="O127" s="31"/>
      <c r="P127" s="31"/>
      <c r="Q127" s="31"/>
      <c r="R127" s="31"/>
      <c r="S127" s="33"/>
      <c r="T127" s="33"/>
      <c r="U127" s="33"/>
      <c r="V127" s="33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</row>
    <row r="128" hidden="1" spans="1:38">
      <c r="A128" s="14" t="s">
        <v>1311</v>
      </c>
      <c r="B128" s="31"/>
      <c r="C128" s="31"/>
      <c r="D128" s="31"/>
      <c r="E128" s="31"/>
      <c r="F128" s="31"/>
      <c r="G128" s="31"/>
      <c r="H128" s="31"/>
      <c r="I128" s="31"/>
      <c r="J128" s="33"/>
      <c r="K128" s="31"/>
      <c r="L128" s="33"/>
      <c r="M128" s="33"/>
      <c r="N128" s="33"/>
      <c r="O128" s="31"/>
      <c r="P128" s="31"/>
      <c r="Q128" s="31"/>
      <c r="R128" s="31"/>
      <c r="S128" s="33"/>
      <c r="T128" s="33"/>
      <c r="U128" s="33"/>
      <c r="V128" s="33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</row>
    <row r="129" hidden="1" spans="1:38">
      <c r="A129" s="14" t="s">
        <v>1312</v>
      </c>
      <c r="B129" s="31"/>
      <c r="C129" s="31"/>
      <c r="D129" s="31"/>
      <c r="E129" s="31"/>
      <c r="F129" s="31"/>
      <c r="G129" s="31"/>
      <c r="H129" s="31"/>
      <c r="I129" s="31"/>
      <c r="J129" s="33"/>
      <c r="K129" s="31"/>
      <c r="L129" s="33"/>
      <c r="M129" s="33"/>
      <c r="N129" s="33"/>
      <c r="O129" s="31"/>
      <c r="P129" s="31"/>
      <c r="Q129" s="31"/>
      <c r="R129" s="31"/>
      <c r="S129" s="33"/>
      <c r="T129" s="33"/>
      <c r="U129" s="33"/>
      <c r="V129" s="33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</row>
    <row r="130" hidden="1" spans="1:38">
      <c r="A130" s="14" t="s">
        <v>1313</v>
      </c>
      <c r="B130" s="31"/>
      <c r="C130" s="31"/>
      <c r="D130" s="31"/>
      <c r="E130" s="31"/>
      <c r="F130" s="31"/>
      <c r="G130" s="31"/>
      <c r="H130" s="31"/>
      <c r="I130" s="31"/>
      <c r="J130" s="33"/>
      <c r="K130" s="31"/>
      <c r="L130" s="33"/>
      <c r="M130" s="33"/>
      <c r="N130" s="33"/>
      <c r="O130" s="31"/>
      <c r="P130" s="31"/>
      <c r="Q130" s="31"/>
      <c r="R130" s="31"/>
      <c r="S130" s="33"/>
      <c r="T130" s="33"/>
      <c r="U130" s="33"/>
      <c r="V130" s="33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</row>
    <row r="131" hidden="1" spans="1:38">
      <c r="A131" s="14" t="s">
        <v>1314</v>
      </c>
      <c r="B131" s="31"/>
      <c r="C131" s="31"/>
      <c r="D131" s="31"/>
      <c r="E131" s="31"/>
      <c r="F131" s="31"/>
      <c r="G131" s="31"/>
      <c r="H131" s="31"/>
      <c r="I131" s="31"/>
      <c r="J131" s="33"/>
      <c r="K131" s="31"/>
      <c r="L131" s="33"/>
      <c r="M131" s="33"/>
      <c r="N131" s="33"/>
      <c r="O131" s="31"/>
      <c r="P131" s="31"/>
      <c r="Q131" s="31"/>
      <c r="R131" s="31"/>
      <c r="S131" s="33"/>
      <c r="T131" s="33"/>
      <c r="U131" s="33"/>
      <c r="V131" s="33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</row>
    <row r="132" hidden="1" spans="1:38">
      <c r="A132" s="14" t="s">
        <v>1315</v>
      </c>
      <c r="B132" s="31"/>
      <c r="C132" s="31"/>
      <c r="D132" s="31"/>
      <c r="E132" s="31"/>
      <c r="F132" s="31"/>
      <c r="G132" s="31"/>
      <c r="H132" s="31"/>
      <c r="I132" s="31"/>
      <c r="J132" s="33"/>
      <c r="K132" s="31"/>
      <c r="L132" s="33"/>
      <c r="M132" s="33"/>
      <c r="N132" s="33"/>
      <c r="O132" s="31"/>
      <c r="P132" s="31"/>
      <c r="Q132" s="31"/>
      <c r="R132" s="31"/>
      <c r="S132" s="33"/>
      <c r="T132" s="33"/>
      <c r="U132" s="33"/>
      <c r="V132" s="33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</row>
    <row r="133" hidden="1" spans="1:38">
      <c r="A133" s="14" t="s">
        <v>1316</v>
      </c>
      <c r="B133" s="31"/>
      <c r="C133" s="31"/>
      <c r="D133" s="31"/>
      <c r="E133" s="31"/>
      <c r="F133" s="31"/>
      <c r="G133" s="31"/>
      <c r="H133" s="31"/>
      <c r="I133" s="31"/>
      <c r="J133" s="33"/>
      <c r="K133" s="31"/>
      <c r="L133" s="33"/>
      <c r="M133" s="33"/>
      <c r="N133" s="33"/>
      <c r="O133" s="31"/>
      <c r="P133" s="31"/>
      <c r="Q133" s="31"/>
      <c r="R133" s="31"/>
      <c r="S133" s="33"/>
      <c r="T133" s="33"/>
      <c r="U133" s="33"/>
      <c r="V133" s="33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</row>
    <row r="134" hidden="1" spans="1:38">
      <c r="A134" s="14" t="s">
        <v>1317</v>
      </c>
      <c r="B134" s="31"/>
      <c r="C134" s="31"/>
      <c r="D134" s="31"/>
      <c r="E134" s="31"/>
      <c r="F134" s="31"/>
      <c r="G134" s="31"/>
      <c r="H134" s="31"/>
      <c r="I134" s="31"/>
      <c r="J134" s="33"/>
      <c r="K134" s="31"/>
      <c r="L134" s="33"/>
      <c r="M134" s="33"/>
      <c r="N134" s="33"/>
      <c r="O134" s="31"/>
      <c r="P134" s="31"/>
      <c r="Q134" s="31"/>
      <c r="R134" s="31"/>
      <c r="S134" s="33"/>
      <c r="T134" s="33"/>
      <c r="U134" s="33"/>
      <c r="V134" s="33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</row>
    <row r="135" hidden="1" spans="1:38">
      <c r="A135" s="14" t="s">
        <v>1318</v>
      </c>
      <c r="B135" s="31"/>
      <c r="C135" s="31"/>
      <c r="D135" s="31"/>
      <c r="E135" s="31"/>
      <c r="F135" s="31"/>
      <c r="G135" s="31"/>
      <c r="H135" s="31"/>
      <c r="I135" s="31"/>
      <c r="J135" s="33"/>
      <c r="K135" s="31"/>
      <c r="L135" s="33"/>
      <c r="M135" s="33"/>
      <c r="N135" s="33"/>
      <c r="O135" s="31"/>
      <c r="P135" s="31"/>
      <c r="Q135" s="31"/>
      <c r="R135" s="31"/>
      <c r="S135" s="33"/>
      <c r="T135" s="33"/>
      <c r="U135" s="33"/>
      <c r="V135" s="33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</row>
    <row r="136" hidden="1" spans="1:38">
      <c r="A136" s="14" t="s">
        <v>1319</v>
      </c>
      <c r="B136" s="31"/>
      <c r="C136" s="31"/>
      <c r="D136" s="31"/>
      <c r="E136" s="31"/>
      <c r="F136" s="31"/>
      <c r="G136" s="31"/>
      <c r="H136" s="31"/>
      <c r="I136" s="31"/>
      <c r="J136" s="33"/>
      <c r="K136" s="31"/>
      <c r="L136" s="33"/>
      <c r="M136" s="33"/>
      <c r="N136" s="33"/>
      <c r="O136" s="31"/>
      <c r="P136" s="31"/>
      <c r="Q136" s="31"/>
      <c r="R136" s="31"/>
      <c r="S136" s="33"/>
      <c r="T136" s="33"/>
      <c r="U136" s="33"/>
      <c r="V136" s="33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</row>
    <row r="137" hidden="1" spans="1:38">
      <c r="A137" s="14" t="s">
        <v>1320</v>
      </c>
      <c r="B137" s="31"/>
      <c r="C137" s="31"/>
      <c r="D137" s="31"/>
      <c r="E137" s="31"/>
      <c r="F137" s="31"/>
      <c r="G137" s="31"/>
      <c r="H137" s="31"/>
      <c r="I137" s="31"/>
      <c r="J137" s="33"/>
      <c r="K137" s="31"/>
      <c r="L137" s="33"/>
      <c r="M137" s="33"/>
      <c r="N137" s="33"/>
      <c r="O137" s="31"/>
      <c r="P137" s="31"/>
      <c r="Q137" s="31"/>
      <c r="R137" s="31"/>
      <c r="S137" s="33"/>
      <c r="T137" s="33"/>
      <c r="U137" s="33"/>
      <c r="V137" s="33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</row>
    <row r="138" hidden="1" spans="1:38">
      <c r="A138" s="14" t="s">
        <v>1321</v>
      </c>
      <c r="B138" s="31"/>
      <c r="C138" s="31"/>
      <c r="D138" s="31"/>
      <c r="E138" s="31"/>
      <c r="F138" s="31"/>
      <c r="G138" s="31"/>
      <c r="H138" s="31"/>
      <c r="I138" s="31"/>
      <c r="J138" s="33"/>
      <c r="K138" s="31"/>
      <c r="L138" s="33"/>
      <c r="M138" s="33"/>
      <c r="N138" s="33"/>
      <c r="O138" s="31"/>
      <c r="P138" s="31"/>
      <c r="Q138" s="31"/>
      <c r="R138" s="31"/>
      <c r="S138" s="33"/>
      <c r="T138" s="33"/>
      <c r="U138" s="33"/>
      <c r="V138" s="33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</row>
    <row r="139" hidden="1" spans="1:38">
      <c r="A139" s="14" t="s">
        <v>1322</v>
      </c>
      <c r="B139" s="31"/>
      <c r="C139" s="31"/>
      <c r="D139" s="31"/>
      <c r="E139" s="31"/>
      <c r="F139" s="31"/>
      <c r="G139" s="31"/>
      <c r="H139" s="31"/>
      <c r="I139" s="31"/>
      <c r="J139" s="33"/>
      <c r="K139" s="31"/>
      <c r="L139" s="33"/>
      <c r="M139" s="33"/>
      <c r="N139" s="33"/>
      <c r="O139" s="31"/>
      <c r="P139" s="31"/>
      <c r="Q139" s="31"/>
      <c r="R139" s="31"/>
      <c r="S139" s="33"/>
      <c r="T139" s="33"/>
      <c r="U139" s="33"/>
      <c r="V139" s="33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</row>
    <row r="140" hidden="1" spans="1:38">
      <c r="A140" s="14" t="s">
        <v>1323</v>
      </c>
      <c r="B140" s="31"/>
      <c r="C140" s="31"/>
      <c r="D140" s="31"/>
      <c r="E140" s="31"/>
      <c r="F140" s="31"/>
      <c r="G140" s="31"/>
      <c r="H140" s="31"/>
      <c r="I140" s="31"/>
      <c r="J140" s="33"/>
      <c r="K140" s="31"/>
      <c r="L140" s="33"/>
      <c r="M140" s="33"/>
      <c r="N140" s="33"/>
      <c r="O140" s="31"/>
      <c r="P140" s="31"/>
      <c r="Q140" s="31"/>
      <c r="R140" s="31"/>
      <c r="S140" s="33"/>
      <c r="T140" s="33"/>
      <c r="U140" s="33"/>
      <c r="V140" s="33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</row>
    <row r="141" hidden="1" spans="1:38">
      <c r="A141" s="14" t="s">
        <v>1324</v>
      </c>
      <c r="B141" s="31"/>
      <c r="C141" s="31"/>
      <c r="D141" s="31"/>
      <c r="E141" s="31"/>
      <c r="F141" s="31"/>
      <c r="G141" s="31"/>
      <c r="H141" s="31"/>
      <c r="I141" s="31"/>
      <c r="J141" s="33"/>
      <c r="K141" s="31"/>
      <c r="L141" s="33"/>
      <c r="M141" s="33"/>
      <c r="N141" s="33"/>
      <c r="O141" s="31"/>
      <c r="P141" s="31"/>
      <c r="Q141" s="31"/>
      <c r="R141" s="31"/>
      <c r="S141" s="33"/>
      <c r="T141" s="33"/>
      <c r="U141" s="33"/>
      <c r="V141" s="33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</row>
    <row r="142" hidden="1" spans="1:38">
      <c r="A142" s="14" t="s">
        <v>1325</v>
      </c>
      <c r="B142" s="31"/>
      <c r="C142" s="31"/>
      <c r="D142" s="31"/>
      <c r="E142" s="31"/>
      <c r="F142" s="31"/>
      <c r="G142" s="31"/>
      <c r="H142" s="31"/>
      <c r="I142" s="31"/>
      <c r="J142" s="33"/>
      <c r="K142" s="31"/>
      <c r="L142" s="33"/>
      <c r="M142" s="33"/>
      <c r="N142" s="33"/>
      <c r="O142" s="31"/>
      <c r="P142" s="31"/>
      <c r="Q142" s="31"/>
      <c r="R142" s="31"/>
      <c r="S142" s="33"/>
      <c r="T142" s="33"/>
      <c r="U142" s="33"/>
      <c r="V142" s="33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</row>
    <row r="143" hidden="1" spans="1:38">
      <c r="A143" s="14" t="s">
        <v>1326</v>
      </c>
      <c r="B143" s="31"/>
      <c r="C143" s="31"/>
      <c r="D143" s="31"/>
      <c r="E143" s="31"/>
      <c r="F143" s="31"/>
      <c r="G143" s="31"/>
      <c r="H143" s="31"/>
      <c r="I143" s="31"/>
      <c r="J143" s="33"/>
      <c r="K143" s="31"/>
      <c r="L143" s="33"/>
      <c r="M143" s="33"/>
      <c r="N143" s="33"/>
      <c r="O143" s="31"/>
      <c r="P143" s="31"/>
      <c r="Q143" s="31"/>
      <c r="R143" s="31"/>
      <c r="S143" s="33"/>
      <c r="T143" s="33"/>
      <c r="U143" s="33"/>
      <c r="V143" s="33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</row>
    <row r="144" hidden="1" spans="1:38">
      <c r="A144" s="14" t="s">
        <v>1327</v>
      </c>
      <c r="B144" s="31"/>
      <c r="C144" s="31"/>
      <c r="D144" s="31"/>
      <c r="E144" s="31"/>
      <c r="F144" s="31"/>
      <c r="G144" s="31"/>
      <c r="H144" s="31"/>
      <c r="I144" s="31"/>
      <c r="J144" s="33"/>
      <c r="K144" s="31"/>
      <c r="L144" s="33"/>
      <c r="M144" s="33"/>
      <c r="N144" s="33"/>
      <c r="O144" s="31"/>
      <c r="P144" s="31"/>
      <c r="Q144" s="31"/>
      <c r="R144" s="31"/>
      <c r="S144" s="33"/>
      <c r="T144" s="33"/>
      <c r="U144" s="33"/>
      <c r="V144" s="33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</row>
    <row r="145" hidden="1" spans="1:38">
      <c r="A145" s="14" t="s">
        <v>1328</v>
      </c>
      <c r="B145" s="31"/>
      <c r="C145" s="31"/>
      <c r="D145" s="31"/>
      <c r="E145" s="31"/>
      <c r="F145" s="31"/>
      <c r="G145" s="31"/>
      <c r="H145" s="31"/>
      <c r="I145" s="31"/>
      <c r="J145" s="33"/>
      <c r="K145" s="31"/>
      <c r="L145" s="33"/>
      <c r="M145" s="33"/>
      <c r="N145" s="33"/>
      <c r="O145" s="31"/>
      <c r="P145" s="31"/>
      <c r="Q145" s="31"/>
      <c r="R145" s="31"/>
      <c r="S145" s="33"/>
      <c r="T145" s="33"/>
      <c r="U145" s="33"/>
      <c r="V145" s="33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</row>
    <row r="146" hidden="1" spans="1:38">
      <c r="A146" s="14" t="s">
        <v>1329</v>
      </c>
      <c r="B146" s="31"/>
      <c r="C146" s="31"/>
      <c r="D146" s="31"/>
      <c r="E146" s="31"/>
      <c r="F146" s="31"/>
      <c r="G146" s="31"/>
      <c r="H146" s="31"/>
      <c r="I146" s="31"/>
      <c r="J146" s="33"/>
      <c r="K146" s="31"/>
      <c r="L146" s="33"/>
      <c r="M146" s="33"/>
      <c r="N146" s="33"/>
      <c r="O146" s="31"/>
      <c r="P146" s="31"/>
      <c r="Q146" s="31"/>
      <c r="R146" s="31"/>
      <c r="S146" s="33"/>
      <c r="T146" s="33"/>
      <c r="U146" s="33"/>
      <c r="V146" s="33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</row>
    <row r="147" hidden="1" spans="1:38">
      <c r="A147" s="14" t="s">
        <v>1330</v>
      </c>
      <c r="B147" s="31"/>
      <c r="C147" s="31"/>
      <c r="D147" s="31"/>
      <c r="E147" s="31"/>
      <c r="F147" s="31"/>
      <c r="G147" s="31"/>
      <c r="H147" s="31"/>
      <c r="I147" s="31"/>
      <c r="J147" s="33"/>
      <c r="K147" s="31"/>
      <c r="L147" s="33"/>
      <c r="M147" s="33"/>
      <c r="N147" s="33"/>
      <c r="O147" s="31"/>
      <c r="P147" s="31"/>
      <c r="Q147" s="31"/>
      <c r="R147" s="31"/>
      <c r="S147" s="33"/>
      <c r="T147" s="33"/>
      <c r="U147" s="33"/>
      <c r="V147" s="33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</row>
    <row r="148" hidden="1" spans="1:38">
      <c r="A148" s="14" t="s">
        <v>1331</v>
      </c>
      <c r="B148" s="31"/>
      <c r="C148" s="31"/>
      <c r="D148" s="31"/>
      <c r="E148" s="31"/>
      <c r="F148" s="31"/>
      <c r="G148" s="31"/>
      <c r="H148" s="31"/>
      <c r="I148" s="31"/>
      <c r="J148" s="33"/>
      <c r="K148" s="31"/>
      <c r="L148" s="33"/>
      <c r="M148" s="33"/>
      <c r="N148" s="33"/>
      <c r="O148" s="31"/>
      <c r="P148" s="31"/>
      <c r="Q148" s="31"/>
      <c r="R148" s="31"/>
      <c r="S148" s="33"/>
      <c r="T148" s="33"/>
      <c r="U148" s="33"/>
      <c r="V148" s="33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</row>
    <row r="149" hidden="1" spans="1:38">
      <c r="A149" s="14" t="s">
        <v>1332</v>
      </c>
      <c r="B149" s="31"/>
      <c r="C149" s="31"/>
      <c r="D149" s="31"/>
      <c r="E149" s="31"/>
      <c r="F149" s="31"/>
      <c r="G149" s="31"/>
      <c r="H149" s="31"/>
      <c r="I149" s="31"/>
      <c r="J149" s="33"/>
      <c r="K149" s="31"/>
      <c r="L149" s="33"/>
      <c r="M149" s="33"/>
      <c r="N149" s="33"/>
      <c r="O149" s="31"/>
      <c r="P149" s="31"/>
      <c r="Q149" s="31"/>
      <c r="R149" s="31"/>
      <c r="S149" s="33"/>
      <c r="T149" s="33"/>
      <c r="U149" s="33"/>
      <c r="V149" s="33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</row>
    <row r="150" hidden="1" spans="1:38">
      <c r="A150" s="14" t="s">
        <v>1333</v>
      </c>
      <c r="B150" s="31"/>
      <c r="C150" s="31"/>
      <c r="D150" s="31"/>
      <c r="E150" s="31"/>
      <c r="F150" s="31"/>
      <c r="G150" s="31"/>
      <c r="H150" s="31"/>
      <c r="I150" s="31"/>
      <c r="J150" s="33"/>
      <c r="K150" s="31"/>
      <c r="L150" s="33"/>
      <c r="M150" s="33"/>
      <c r="N150" s="33"/>
      <c r="O150" s="31"/>
      <c r="P150" s="31"/>
      <c r="Q150" s="31"/>
      <c r="R150" s="31"/>
      <c r="S150" s="33"/>
      <c r="T150" s="33"/>
      <c r="U150" s="33"/>
      <c r="V150" s="33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</row>
  </sheetData>
  <mergeCells count="5">
    <mergeCell ref="A2:AL2"/>
    <mergeCell ref="A3:AL3"/>
    <mergeCell ref="C4:AL4"/>
    <mergeCell ref="A4:A5"/>
    <mergeCell ref="B4:B5"/>
  </mergeCells>
  <printOptions horizontalCentered="1"/>
  <pageMargins left="0.471527777777778" right="0.471527777777778" top="0.590277777777778" bottom="0.471527777777778" header="0.313888888888889" footer="0.313888888888889"/>
  <pageSetup paperSize="9" scale="76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0"/>
  <sheetViews>
    <sheetView showGridLines="0" showZeros="0" tabSelected="1" workbookViewId="0">
      <selection activeCell="K161" sqref="K161"/>
    </sheetView>
  </sheetViews>
  <sheetFormatPr defaultColWidth="5.75" defaultRowHeight="13.5"/>
  <cols>
    <col min="1" max="1" width="15.125" style="2" customWidth="1"/>
    <col min="2" max="2" width="7.375" style="2" customWidth="1"/>
    <col min="3" max="10" width="5.625" style="2" customWidth="1"/>
    <col min="11" max="11" width="5.625" style="3" customWidth="1"/>
    <col min="12" max="15" width="5.625" style="2" customWidth="1"/>
    <col min="16" max="16" width="5.625" style="3" customWidth="1"/>
    <col min="17" max="22" width="5.625" style="2" customWidth="1"/>
    <col min="23" max="23" width="9.375" style="2" customWidth="1"/>
    <col min="24" max="16384" width="5.75" style="2"/>
  </cols>
  <sheetData>
    <row r="1" ht="14.25" spans="1:1">
      <c r="A1" s="4" t="s">
        <v>1380</v>
      </c>
    </row>
    <row r="2" s="1" customFormat="1" ht="33.95" customHeight="1" spans="1:23">
      <c r="A2" s="5"/>
      <c r="B2" s="6" t="s">
        <v>1342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5"/>
    </row>
    <row r="3" ht="17.1" customHeight="1" spans="1:23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9"/>
      <c r="W3" s="7" t="s">
        <v>2</v>
      </c>
    </row>
    <row r="4" ht="31.5" customHeight="1" spans="1:23">
      <c r="A4" s="9" t="s">
        <v>1381</v>
      </c>
      <c r="B4" s="10" t="s">
        <v>1382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="2" customFormat="1" ht="72.75" customHeight="1" spans="1:23">
      <c r="A5" s="11"/>
      <c r="B5" s="12" t="s">
        <v>1383</v>
      </c>
      <c r="C5" s="13" t="s">
        <v>42</v>
      </c>
      <c r="D5" s="13" t="s">
        <v>1384</v>
      </c>
      <c r="E5" s="13" t="s">
        <v>1385</v>
      </c>
      <c r="F5" s="13" t="s">
        <v>1386</v>
      </c>
      <c r="G5" s="13" t="s">
        <v>1387</v>
      </c>
      <c r="H5" s="13" t="s">
        <v>1388</v>
      </c>
      <c r="I5" s="13" t="s">
        <v>1389</v>
      </c>
      <c r="J5" s="13" t="s">
        <v>1390</v>
      </c>
      <c r="K5" s="13" t="s">
        <v>1391</v>
      </c>
      <c r="L5" s="13" t="s">
        <v>1392</v>
      </c>
      <c r="M5" s="13" t="s">
        <v>1393</v>
      </c>
      <c r="N5" s="13" t="s">
        <v>1394</v>
      </c>
      <c r="O5" s="13" t="s">
        <v>1395</v>
      </c>
      <c r="P5" s="13" t="s">
        <v>1396</v>
      </c>
      <c r="Q5" s="13" t="s">
        <v>1397</v>
      </c>
      <c r="R5" s="13" t="s">
        <v>1398</v>
      </c>
      <c r="S5" s="13" t="s">
        <v>1399</v>
      </c>
      <c r="T5" s="13" t="s">
        <v>1400</v>
      </c>
      <c r="U5" s="13" t="s">
        <v>1401</v>
      </c>
      <c r="V5" s="13" t="s">
        <v>1402</v>
      </c>
      <c r="W5" s="13" t="s">
        <v>1403</v>
      </c>
    </row>
    <row r="6" s="2" customFormat="1" ht="17.25" hidden="1" customHeight="1" spans="1:23">
      <c r="A6" s="14" t="s">
        <v>1189</v>
      </c>
      <c r="B6" s="15"/>
      <c r="C6" s="15"/>
      <c r="D6" s="15"/>
      <c r="E6" s="15"/>
      <c r="F6" s="15"/>
      <c r="G6" s="15"/>
      <c r="H6" s="15"/>
      <c r="I6" s="15"/>
      <c r="J6" s="15"/>
      <c r="K6" s="17"/>
      <c r="L6" s="15"/>
      <c r="M6" s="15"/>
      <c r="N6" s="15"/>
      <c r="O6" s="15"/>
      <c r="P6" s="17"/>
      <c r="Q6" s="15"/>
      <c r="R6" s="15"/>
      <c r="S6" s="15"/>
      <c r="T6" s="15"/>
      <c r="U6" s="15"/>
      <c r="V6" s="15"/>
      <c r="W6" s="15"/>
    </row>
    <row r="7" s="2" customFormat="1" ht="17.25" hidden="1" customHeight="1" spans="1:23">
      <c r="A7" s="14" t="s">
        <v>1190</v>
      </c>
      <c r="B7" s="15"/>
      <c r="C7" s="15"/>
      <c r="D7" s="15"/>
      <c r="E7" s="15"/>
      <c r="F7" s="15"/>
      <c r="G7" s="15"/>
      <c r="H7" s="15"/>
      <c r="I7" s="15"/>
      <c r="J7" s="15"/>
      <c r="K7" s="17"/>
      <c r="L7" s="15"/>
      <c r="M7" s="15"/>
      <c r="N7" s="15"/>
      <c r="O7" s="15"/>
      <c r="P7" s="17"/>
      <c r="Q7" s="15"/>
      <c r="R7" s="15"/>
      <c r="S7" s="15"/>
      <c r="T7" s="15"/>
      <c r="U7" s="15"/>
      <c r="V7" s="15"/>
      <c r="W7" s="15"/>
    </row>
    <row r="8" s="2" customFormat="1" ht="17.25" hidden="1" customHeight="1" spans="1:23">
      <c r="A8" s="14" t="s">
        <v>1191</v>
      </c>
      <c r="B8" s="15"/>
      <c r="C8" s="15"/>
      <c r="D8" s="15"/>
      <c r="E8" s="15"/>
      <c r="F8" s="15"/>
      <c r="G8" s="15"/>
      <c r="H8" s="15"/>
      <c r="I8" s="15"/>
      <c r="J8" s="15"/>
      <c r="K8" s="17"/>
      <c r="L8" s="15"/>
      <c r="M8" s="15"/>
      <c r="N8" s="15"/>
      <c r="O8" s="15"/>
      <c r="P8" s="17"/>
      <c r="Q8" s="15"/>
      <c r="R8" s="15"/>
      <c r="S8" s="15"/>
      <c r="T8" s="15"/>
      <c r="U8" s="15"/>
      <c r="V8" s="15"/>
      <c r="W8" s="15"/>
    </row>
    <row r="9" s="2" customFormat="1" ht="17.25" hidden="1" customHeight="1" spans="1:23">
      <c r="A9" s="14" t="s">
        <v>1192</v>
      </c>
      <c r="B9" s="16"/>
      <c r="C9" s="16"/>
      <c r="D9" s="16"/>
      <c r="E9" s="16"/>
      <c r="F9" s="16"/>
      <c r="G9" s="16"/>
      <c r="H9" s="16"/>
      <c r="I9" s="16"/>
      <c r="J9" s="16"/>
      <c r="K9" s="18"/>
      <c r="L9" s="16"/>
      <c r="M9" s="16"/>
      <c r="N9" s="16"/>
      <c r="O9" s="16"/>
      <c r="P9" s="18"/>
      <c r="Q9" s="16"/>
      <c r="R9" s="16"/>
      <c r="S9" s="16"/>
      <c r="T9" s="16"/>
      <c r="U9" s="16"/>
      <c r="V9" s="16"/>
      <c r="W9" s="16"/>
    </row>
    <row r="10" s="2" customFormat="1" ht="17.25" hidden="1" customHeight="1" spans="1:23">
      <c r="A10" s="14" t="s">
        <v>1193</v>
      </c>
      <c r="B10" s="16"/>
      <c r="C10" s="16"/>
      <c r="D10" s="16"/>
      <c r="E10" s="16"/>
      <c r="F10" s="16"/>
      <c r="G10" s="16"/>
      <c r="H10" s="16"/>
      <c r="I10" s="16"/>
      <c r="J10" s="16"/>
      <c r="K10" s="18"/>
      <c r="L10" s="16"/>
      <c r="M10" s="16"/>
      <c r="N10" s="16"/>
      <c r="O10" s="16"/>
      <c r="P10" s="18"/>
      <c r="Q10" s="16"/>
      <c r="R10" s="16"/>
      <c r="S10" s="16"/>
      <c r="T10" s="16"/>
      <c r="U10" s="16"/>
      <c r="V10" s="16"/>
      <c r="W10" s="16"/>
    </row>
    <row r="11" s="2" customFormat="1" ht="17.25" hidden="1" customHeight="1" spans="1:23">
      <c r="A11" s="14" t="s">
        <v>1194</v>
      </c>
      <c r="B11" s="16"/>
      <c r="C11" s="16"/>
      <c r="D11" s="16"/>
      <c r="E11" s="16"/>
      <c r="F11" s="16"/>
      <c r="G11" s="16"/>
      <c r="H11" s="16"/>
      <c r="I11" s="16"/>
      <c r="J11" s="16"/>
      <c r="K11" s="18"/>
      <c r="L11" s="16"/>
      <c r="M11" s="16"/>
      <c r="N11" s="16"/>
      <c r="O11" s="16"/>
      <c r="P11" s="18"/>
      <c r="Q11" s="16"/>
      <c r="R11" s="16"/>
      <c r="S11" s="16"/>
      <c r="T11" s="16"/>
      <c r="U11" s="16"/>
      <c r="V11" s="16"/>
      <c r="W11" s="16"/>
    </row>
    <row r="12" s="2" customFormat="1" ht="17.25" hidden="1" customHeight="1" spans="1:23">
      <c r="A12" s="14" t="s">
        <v>1195</v>
      </c>
      <c r="B12" s="16"/>
      <c r="C12" s="16"/>
      <c r="D12" s="16"/>
      <c r="E12" s="16"/>
      <c r="F12" s="16"/>
      <c r="G12" s="16"/>
      <c r="H12" s="16"/>
      <c r="I12" s="16"/>
      <c r="J12" s="16"/>
      <c r="K12" s="18"/>
      <c r="L12" s="16"/>
      <c r="M12" s="16"/>
      <c r="N12" s="16"/>
      <c r="O12" s="16"/>
      <c r="P12" s="18"/>
      <c r="Q12" s="16"/>
      <c r="R12" s="16"/>
      <c r="S12" s="16"/>
      <c r="T12" s="16"/>
      <c r="U12" s="16"/>
      <c r="V12" s="16"/>
      <c r="W12" s="16"/>
    </row>
    <row r="13" s="2" customFormat="1" ht="17.25" hidden="1" customHeight="1" spans="1:23">
      <c r="A13" s="14" t="s">
        <v>1196</v>
      </c>
      <c r="B13" s="16"/>
      <c r="C13" s="16"/>
      <c r="D13" s="16"/>
      <c r="E13" s="16"/>
      <c r="F13" s="16"/>
      <c r="G13" s="16"/>
      <c r="H13" s="16"/>
      <c r="I13" s="16"/>
      <c r="J13" s="16"/>
      <c r="K13" s="18"/>
      <c r="L13" s="16"/>
      <c r="M13" s="16"/>
      <c r="N13" s="16"/>
      <c r="O13" s="16"/>
      <c r="P13" s="18"/>
      <c r="Q13" s="16"/>
      <c r="R13" s="16"/>
      <c r="S13" s="16"/>
      <c r="T13" s="16"/>
      <c r="U13" s="16"/>
      <c r="V13" s="16"/>
      <c r="W13" s="16"/>
    </row>
    <row r="14" s="2" customFormat="1" ht="17.25" hidden="1" customHeight="1" spans="1:23">
      <c r="A14" s="14" t="s">
        <v>1197</v>
      </c>
      <c r="B14" s="16"/>
      <c r="C14" s="16"/>
      <c r="D14" s="16"/>
      <c r="E14" s="16"/>
      <c r="F14" s="16"/>
      <c r="G14" s="16"/>
      <c r="H14" s="16"/>
      <c r="I14" s="16"/>
      <c r="J14" s="16"/>
      <c r="K14" s="18"/>
      <c r="L14" s="16"/>
      <c r="M14" s="16"/>
      <c r="N14" s="16"/>
      <c r="O14" s="16"/>
      <c r="P14" s="18"/>
      <c r="Q14" s="16"/>
      <c r="R14" s="16"/>
      <c r="S14" s="16"/>
      <c r="T14" s="16"/>
      <c r="U14" s="16"/>
      <c r="V14" s="16"/>
      <c r="W14" s="16"/>
    </row>
    <row r="15" s="2" customFormat="1" ht="17.25" hidden="1" customHeight="1" spans="1:23">
      <c r="A15" s="14" t="s">
        <v>1198</v>
      </c>
      <c r="B15" s="16"/>
      <c r="C15" s="16"/>
      <c r="D15" s="16"/>
      <c r="E15" s="16"/>
      <c r="F15" s="16"/>
      <c r="G15" s="16"/>
      <c r="H15" s="16"/>
      <c r="I15" s="16"/>
      <c r="J15" s="16"/>
      <c r="K15" s="18"/>
      <c r="L15" s="16"/>
      <c r="M15" s="16"/>
      <c r="N15" s="16"/>
      <c r="O15" s="16"/>
      <c r="P15" s="18"/>
      <c r="Q15" s="16"/>
      <c r="R15" s="16"/>
      <c r="S15" s="16"/>
      <c r="T15" s="16"/>
      <c r="U15" s="16"/>
      <c r="V15" s="16"/>
      <c r="W15" s="16"/>
    </row>
    <row r="16" s="2" customFormat="1" ht="17.25" hidden="1" customHeight="1" spans="1:23">
      <c r="A16" s="14" t="s">
        <v>1199</v>
      </c>
      <c r="B16" s="16"/>
      <c r="C16" s="16"/>
      <c r="D16" s="16"/>
      <c r="E16" s="16"/>
      <c r="F16" s="16"/>
      <c r="G16" s="16"/>
      <c r="H16" s="16"/>
      <c r="I16" s="16"/>
      <c r="J16" s="16"/>
      <c r="K16" s="18"/>
      <c r="L16" s="16"/>
      <c r="M16" s="16"/>
      <c r="N16" s="16"/>
      <c r="O16" s="16"/>
      <c r="P16" s="18"/>
      <c r="Q16" s="16"/>
      <c r="R16" s="16"/>
      <c r="S16" s="16"/>
      <c r="T16" s="16"/>
      <c r="U16" s="16"/>
      <c r="V16" s="16"/>
      <c r="W16" s="16"/>
    </row>
    <row r="17" s="2" customFormat="1" ht="17.25" hidden="1" customHeight="1" spans="1:23">
      <c r="A17" s="14" t="s">
        <v>1200</v>
      </c>
      <c r="B17" s="16"/>
      <c r="C17" s="16"/>
      <c r="D17" s="16"/>
      <c r="E17" s="16"/>
      <c r="F17" s="16"/>
      <c r="G17" s="16"/>
      <c r="H17" s="16"/>
      <c r="I17" s="16"/>
      <c r="J17" s="16"/>
      <c r="K17" s="18"/>
      <c r="L17" s="16"/>
      <c r="M17" s="16"/>
      <c r="N17" s="16"/>
      <c r="O17" s="16"/>
      <c r="P17" s="18"/>
      <c r="Q17" s="16"/>
      <c r="R17" s="16"/>
      <c r="S17" s="16"/>
      <c r="T17" s="16"/>
      <c r="U17" s="16"/>
      <c r="V17" s="16"/>
      <c r="W17" s="16"/>
    </row>
    <row r="18" s="2" customFormat="1" ht="15.95" hidden="1" customHeight="1" spans="1:23">
      <c r="A18" s="14" t="s">
        <v>1201</v>
      </c>
      <c r="B18" s="16"/>
      <c r="C18" s="16"/>
      <c r="D18" s="16"/>
      <c r="E18" s="16"/>
      <c r="F18" s="16"/>
      <c r="G18" s="16"/>
      <c r="H18" s="16"/>
      <c r="I18" s="16"/>
      <c r="J18" s="16"/>
      <c r="K18" s="18"/>
      <c r="L18" s="16"/>
      <c r="M18" s="16"/>
      <c r="N18" s="16"/>
      <c r="O18" s="16"/>
      <c r="P18" s="18"/>
      <c r="Q18" s="16"/>
      <c r="R18" s="16"/>
      <c r="S18" s="16"/>
      <c r="T18" s="16"/>
      <c r="U18" s="16"/>
      <c r="V18" s="16"/>
      <c r="W18" s="16"/>
    </row>
    <row r="19" s="2" customFormat="1" ht="15.95" hidden="1" customHeight="1" spans="1:23">
      <c r="A19" s="14" t="s">
        <v>1202</v>
      </c>
      <c r="B19" s="16"/>
      <c r="C19" s="16"/>
      <c r="D19" s="16"/>
      <c r="E19" s="16"/>
      <c r="F19" s="16"/>
      <c r="G19" s="16"/>
      <c r="H19" s="16"/>
      <c r="I19" s="16"/>
      <c r="J19" s="16"/>
      <c r="K19" s="18"/>
      <c r="L19" s="16"/>
      <c r="M19" s="16"/>
      <c r="N19" s="16"/>
      <c r="O19" s="16"/>
      <c r="P19" s="18"/>
      <c r="Q19" s="16"/>
      <c r="R19" s="16"/>
      <c r="S19" s="16"/>
      <c r="T19" s="16"/>
      <c r="U19" s="16"/>
      <c r="V19" s="16"/>
      <c r="W19" s="16"/>
    </row>
    <row r="20" s="2" customFormat="1" ht="15.95" hidden="1" customHeight="1" spans="1:23">
      <c r="A20" s="14" t="s">
        <v>1203</v>
      </c>
      <c r="B20" s="16"/>
      <c r="C20" s="16"/>
      <c r="D20" s="16"/>
      <c r="E20" s="16"/>
      <c r="F20" s="16"/>
      <c r="G20" s="16"/>
      <c r="H20" s="16"/>
      <c r="I20" s="16"/>
      <c r="J20" s="16"/>
      <c r="K20" s="18"/>
      <c r="L20" s="16"/>
      <c r="M20" s="16"/>
      <c r="N20" s="16"/>
      <c r="O20" s="16"/>
      <c r="P20" s="18"/>
      <c r="Q20" s="16"/>
      <c r="R20" s="16"/>
      <c r="S20" s="16"/>
      <c r="T20" s="16"/>
      <c r="U20" s="16"/>
      <c r="V20" s="16"/>
      <c r="W20" s="16"/>
    </row>
    <row r="21" s="2" customFormat="1" ht="15.95" hidden="1" customHeight="1" spans="1:23">
      <c r="A21" s="14" t="s">
        <v>1204</v>
      </c>
      <c r="B21" s="16"/>
      <c r="C21" s="16"/>
      <c r="D21" s="16"/>
      <c r="E21" s="16"/>
      <c r="F21" s="16"/>
      <c r="G21" s="16"/>
      <c r="H21" s="16"/>
      <c r="I21" s="16"/>
      <c r="J21" s="16"/>
      <c r="K21" s="18"/>
      <c r="L21" s="16"/>
      <c r="M21" s="16"/>
      <c r="N21" s="16"/>
      <c r="O21" s="16"/>
      <c r="P21" s="18"/>
      <c r="Q21" s="16"/>
      <c r="R21" s="16"/>
      <c r="S21" s="16"/>
      <c r="T21" s="16"/>
      <c r="U21" s="16"/>
      <c r="V21" s="16"/>
      <c r="W21" s="16"/>
    </row>
    <row r="22" s="2" customFormat="1" ht="15.95" hidden="1" customHeight="1" spans="1:23">
      <c r="A22" s="14" t="s">
        <v>1205</v>
      </c>
      <c r="B22" s="16"/>
      <c r="C22" s="16"/>
      <c r="D22" s="16"/>
      <c r="E22" s="16"/>
      <c r="F22" s="16"/>
      <c r="G22" s="16"/>
      <c r="H22" s="16"/>
      <c r="I22" s="16"/>
      <c r="J22" s="16"/>
      <c r="K22" s="18"/>
      <c r="L22" s="16"/>
      <c r="M22" s="16"/>
      <c r="N22" s="16"/>
      <c r="O22" s="16"/>
      <c r="P22" s="18"/>
      <c r="Q22" s="16"/>
      <c r="R22" s="16"/>
      <c r="S22" s="16"/>
      <c r="T22" s="16"/>
      <c r="U22" s="16"/>
      <c r="V22" s="16"/>
      <c r="W22" s="16"/>
    </row>
    <row r="23" s="2" customFormat="1" ht="15.95" hidden="1" customHeight="1" spans="1:23">
      <c r="A23" s="14" t="s">
        <v>1206</v>
      </c>
      <c r="B23" s="16"/>
      <c r="C23" s="16"/>
      <c r="D23" s="16"/>
      <c r="E23" s="16"/>
      <c r="F23" s="16"/>
      <c r="G23" s="16"/>
      <c r="H23" s="16"/>
      <c r="I23" s="16"/>
      <c r="J23" s="16"/>
      <c r="K23" s="18"/>
      <c r="L23" s="16"/>
      <c r="M23" s="16"/>
      <c r="N23" s="16"/>
      <c r="O23" s="16"/>
      <c r="P23" s="18"/>
      <c r="Q23" s="16"/>
      <c r="R23" s="16"/>
      <c r="S23" s="16"/>
      <c r="T23" s="16"/>
      <c r="U23" s="16"/>
      <c r="V23" s="16"/>
      <c r="W23" s="16"/>
    </row>
    <row r="24" s="2" customFormat="1" ht="15.95" hidden="1" customHeight="1" spans="1:23">
      <c r="A24" s="14" t="s">
        <v>1207</v>
      </c>
      <c r="B24" s="16"/>
      <c r="C24" s="16"/>
      <c r="D24" s="16"/>
      <c r="E24" s="16"/>
      <c r="F24" s="16"/>
      <c r="G24" s="16"/>
      <c r="H24" s="16"/>
      <c r="I24" s="16"/>
      <c r="J24" s="16"/>
      <c r="K24" s="18"/>
      <c r="L24" s="16"/>
      <c r="M24" s="16"/>
      <c r="N24" s="16"/>
      <c r="O24" s="16"/>
      <c r="P24" s="18"/>
      <c r="Q24" s="16"/>
      <c r="R24" s="16"/>
      <c r="S24" s="16"/>
      <c r="T24" s="16"/>
      <c r="U24" s="16"/>
      <c r="V24" s="16"/>
      <c r="W24" s="16"/>
    </row>
    <row r="25" s="2" customFormat="1" ht="15.95" hidden="1" customHeight="1" spans="1:23">
      <c r="A25" s="14" t="s">
        <v>1208</v>
      </c>
      <c r="B25" s="16"/>
      <c r="C25" s="16"/>
      <c r="D25" s="16"/>
      <c r="E25" s="16"/>
      <c r="F25" s="16"/>
      <c r="G25" s="16"/>
      <c r="H25" s="16"/>
      <c r="I25" s="16"/>
      <c r="J25" s="16"/>
      <c r="K25" s="18"/>
      <c r="L25" s="16"/>
      <c r="M25" s="16"/>
      <c r="N25" s="16"/>
      <c r="O25" s="16"/>
      <c r="P25" s="18"/>
      <c r="Q25" s="16"/>
      <c r="R25" s="16"/>
      <c r="S25" s="16"/>
      <c r="T25" s="16"/>
      <c r="U25" s="16"/>
      <c r="V25" s="16"/>
      <c r="W25" s="16"/>
    </row>
    <row r="26" s="2" customFormat="1" ht="15.95" hidden="1" customHeight="1" spans="1:23">
      <c r="A26" s="14" t="s">
        <v>1209</v>
      </c>
      <c r="B26" s="16"/>
      <c r="C26" s="16"/>
      <c r="D26" s="16"/>
      <c r="E26" s="16"/>
      <c r="F26" s="16"/>
      <c r="G26" s="16"/>
      <c r="H26" s="16"/>
      <c r="I26" s="16"/>
      <c r="J26" s="16"/>
      <c r="K26" s="18"/>
      <c r="L26" s="16"/>
      <c r="M26" s="16"/>
      <c r="N26" s="16"/>
      <c r="O26" s="16"/>
      <c r="P26" s="18"/>
      <c r="Q26" s="16"/>
      <c r="R26" s="16"/>
      <c r="S26" s="16"/>
      <c r="T26" s="16"/>
      <c r="U26" s="16"/>
      <c r="V26" s="16"/>
      <c r="W26" s="16"/>
    </row>
    <row r="27" s="2" customFormat="1" ht="15.95" hidden="1" customHeight="1" spans="1:23">
      <c r="A27" s="14" t="s">
        <v>1210</v>
      </c>
      <c r="B27" s="16"/>
      <c r="C27" s="16"/>
      <c r="D27" s="16"/>
      <c r="E27" s="16"/>
      <c r="F27" s="16"/>
      <c r="G27" s="16"/>
      <c r="H27" s="16"/>
      <c r="I27" s="16"/>
      <c r="J27" s="16"/>
      <c r="K27" s="18"/>
      <c r="L27" s="16"/>
      <c r="M27" s="16"/>
      <c r="N27" s="16"/>
      <c r="O27" s="16"/>
      <c r="P27" s="18"/>
      <c r="Q27" s="16"/>
      <c r="R27" s="16"/>
      <c r="S27" s="16"/>
      <c r="T27" s="16"/>
      <c r="U27" s="16"/>
      <c r="V27" s="16"/>
      <c r="W27" s="16"/>
    </row>
    <row r="28" s="2" customFormat="1" ht="15.95" hidden="1" customHeight="1" spans="1:23">
      <c r="A28" s="14" t="s">
        <v>1211</v>
      </c>
      <c r="B28" s="16"/>
      <c r="C28" s="16"/>
      <c r="D28" s="16"/>
      <c r="E28" s="16"/>
      <c r="F28" s="16"/>
      <c r="G28" s="16"/>
      <c r="H28" s="16"/>
      <c r="I28" s="16"/>
      <c r="J28" s="16"/>
      <c r="K28" s="18"/>
      <c r="L28" s="16"/>
      <c r="M28" s="16"/>
      <c r="N28" s="16"/>
      <c r="O28" s="16"/>
      <c r="P28" s="18"/>
      <c r="Q28" s="16"/>
      <c r="R28" s="16"/>
      <c r="S28" s="16"/>
      <c r="T28" s="16"/>
      <c r="U28" s="16"/>
      <c r="V28" s="16"/>
      <c r="W28" s="16"/>
    </row>
    <row r="29" s="2" customFormat="1" ht="15.95" hidden="1" customHeight="1" spans="1:23">
      <c r="A29" s="14" t="s">
        <v>1212</v>
      </c>
      <c r="B29" s="16"/>
      <c r="C29" s="16"/>
      <c r="D29" s="16"/>
      <c r="E29" s="16"/>
      <c r="F29" s="16"/>
      <c r="G29" s="16"/>
      <c r="H29" s="16"/>
      <c r="I29" s="16"/>
      <c r="J29" s="16"/>
      <c r="K29" s="18"/>
      <c r="L29" s="16"/>
      <c r="M29" s="16"/>
      <c r="N29" s="16"/>
      <c r="O29" s="16"/>
      <c r="P29" s="18"/>
      <c r="Q29" s="16"/>
      <c r="R29" s="16"/>
      <c r="S29" s="16"/>
      <c r="T29" s="16"/>
      <c r="U29" s="16"/>
      <c r="V29" s="16"/>
      <c r="W29" s="16"/>
    </row>
    <row r="30" hidden="1" spans="1:23">
      <c r="A30" s="14" t="s">
        <v>1213</v>
      </c>
      <c r="B30" s="16"/>
      <c r="C30" s="16"/>
      <c r="D30" s="16"/>
      <c r="E30" s="16"/>
      <c r="F30" s="16"/>
      <c r="G30" s="16"/>
      <c r="H30" s="16"/>
      <c r="I30" s="16"/>
      <c r="J30" s="16"/>
      <c r="K30" s="18"/>
      <c r="L30" s="16"/>
      <c r="M30" s="16"/>
      <c r="N30" s="16"/>
      <c r="O30" s="16"/>
      <c r="P30" s="18"/>
      <c r="Q30" s="16"/>
      <c r="R30" s="16"/>
      <c r="S30" s="16"/>
      <c r="T30" s="16"/>
      <c r="U30" s="16"/>
      <c r="V30" s="16"/>
      <c r="W30" s="16"/>
    </row>
    <row r="31" hidden="1" spans="1:23">
      <c r="A31" s="14" t="s">
        <v>1214</v>
      </c>
      <c r="B31" s="16"/>
      <c r="C31" s="16"/>
      <c r="D31" s="16"/>
      <c r="E31" s="16"/>
      <c r="F31" s="16"/>
      <c r="G31" s="16"/>
      <c r="H31" s="16"/>
      <c r="I31" s="16"/>
      <c r="J31" s="16"/>
      <c r="K31" s="18"/>
      <c r="L31" s="16"/>
      <c r="M31" s="16"/>
      <c r="N31" s="16"/>
      <c r="O31" s="16"/>
      <c r="P31" s="18"/>
      <c r="Q31" s="16"/>
      <c r="R31" s="16"/>
      <c r="S31" s="16"/>
      <c r="T31" s="16"/>
      <c r="U31" s="16"/>
      <c r="V31" s="16"/>
      <c r="W31" s="16"/>
    </row>
    <row r="32" hidden="1" spans="1:23">
      <c r="A32" s="14" t="s">
        <v>1215</v>
      </c>
      <c r="B32" s="16"/>
      <c r="C32" s="16"/>
      <c r="D32" s="16"/>
      <c r="E32" s="16"/>
      <c r="F32" s="16"/>
      <c r="G32" s="16"/>
      <c r="H32" s="16"/>
      <c r="I32" s="16"/>
      <c r="J32" s="16"/>
      <c r="K32" s="18"/>
      <c r="L32" s="16"/>
      <c r="M32" s="16"/>
      <c r="N32" s="16"/>
      <c r="O32" s="16"/>
      <c r="P32" s="18"/>
      <c r="Q32" s="16"/>
      <c r="R32" s="16"/>
      <c r="S32" s="16"/>
      <c r="T32" s="16"/>
      <c r="U32" s="16"/>
      <c r="V32" s="16"/>
      <c r="W32" s="16"/>
    </row>
    <row r="33" hidden="1" spans="1:23">
      <c r="A33" s="14" t="s">
        <v>1216</v>
      </c>
      <c r="B33" s="16"/>
      <c r="C33" s="16"/>
      <c r="D33" s="16"/>
      <c r="E33" s="16"/>
      <c r="F33" s="16"/>
      <c r="G33" s="16"/>
      <c r="H33" s="16"/>
      <c r="I33" s="16"/>
      <c r="J33" s="16"/>
      <c r="K33" s="18"/>
      <c r="L33" s="16"/>
      <c r="M33" s="16"/>
      <c r="N33" s="16"/>
      <c r="O33" s="16"/>
      <c r="P33" s="18"/>
      <c r="Q33" s="16"/>
      <c r="R33" s="16"/>
      <c r="S33" s="16"/>
      <c r="T33" s="16"/>
      <c r="U33" s="16"/>
      <c r="V33" s="16"/>
      <c r="W33" s="16"/>
    </row>
    <row r="34" hidden="1" spans="1:23">
      <c r="A34" s="14" t="s">
        <v>1217</v>
      </c>
      <c r="B34" s="16"/>
      <c r="C34" s="16"/>
      <c r="D34" s="16"/>
      <c r="E34" s="16"/>
      <c r="F34" s="16"/>
      <c r="G34" s="16"/>
      <c r="H34" s="16"/>
      <c r="I34" s="16"/>
      <c r="J34" s="16"/>
      <c r="K34" s="18"/>
      <c r="L34" s="16"/>
      <c r="M34" s="16"/>
      <c r="N34" s="16"/>
      <c r="O34" s="16"/>
      <c r="P34" s="18"/>
      <c r="Q34" s="16"/>
      <c r="R34" s="16"/>
      <c r="S34" s="16"/>
      <c r="T34" s="16"/>
      <c r="U34" s="16"/>
      <c r="V34" s="16"/>
      <c r="W34" s="16"/>
    </row>
    <row r="35" hidden="1" spans="1:23">
      <c r="A35" s="14" t="s">
        <v>1218</v>
      </c>
      <c r="B35" s="16"/>
      <c r="C35" s="16"/>
      <c r="D35" s="16"/>
      <c r="E35" s="16"/>
      <c r="F35" s="16"/>
      <c r="G35" s="16"/>
      <c r="H35" s="16"/>
      <c r="I35" s="16"/>
      <c r="J35" s="16"/>
      <c r="K35" s="18"/>
      <c r="L35" s="16"/>
      <c r="M35" s="16"/>
      <c r="N35" s="16"/>
      <c r="O35" s="16"/>
      <c r="P35" s="18"/>
      <c r="Q35" s="16"/>
      <c r="R35" s="16"/>
      <c r="S35" s="16"/>
      <c r="T35" s="16"/>
      <c r="U35" s="16"/>
      <c r="V35" s="16"/>
      <c r="W35" s="16"/>
    </row>
    <row r="36" hidden="1" spans="1:23">
      <c r="A36" s="14" t="s">
        <v>1219</v>
      </c>
      <c r="B36" s="16"/>
      <c r="C36" s="16"/>
      <c r="D36" s="16"/>
      <c r="E36" s="16"/>
      <c r="F36" s="16"/>
      <c r="G36" s="16"/>
      <c r="H36" s="16"/>
      <c r="I36" s="16"/>
      <c r="J36" s="16"/>
      <c r="K36" s="18"/>
      <c r="L36" s="16"/>
      <c r="M36" s="16"/>
      <c r="N36" s="16"/>
      <c r="O36" s="16"/>
      <c r="P36" s="18"/>
      <c r="Q36" s="16"/>
      <c r="R36" s="16"/>
      <c r="S36" s="16"/>
      <c r="T36" s="16"/>
      <c r="U36" s="16"/>
      <c r="V36" s="16"/>
      <c r="W36" s="16"/>
    </row>
    <row r="37" hidden="1" spans="1:23">
      <c r="A37" s="14" t="s">
        <v>1220</v>
      </c>
      <c r="B37" s="16"/>
      <c r="C37" s="16"/>
      <c r="D37" s="16"/>
      <c r="E37" s="16"/>
      <c r="F37" s="16"/>
      <c r="G37" s="16"/>
      <c r="H37" s="16"/>
      <c r="I37" s="16"/>
      <c r="J37" s="16"/>
      <c r="K37" s="18"/>
      <c r="L37" s="16"/>
      <c r="M37" s="16"/>
      <c r="N37" s="16"/>
      <c r="O37" s="16"/>
      <c r="P37" s="18"/>
      <c r="Q37" s="16"/>
      <c r="R37" s="16"/>
      <c r="S37" s="16"/>
      <c r="T37" s="16"/>
      <c r="U37" s="16"/>
      <c r="V37" s="16"/>
      <c r="W37" s="16"/>
    </row>
    <row r="38" hidden="1" spans="1:23">
      <c r="A38" s="14" t="s">
        <v>1221</v>
      </c>
      <c r="B38" s="16"/>
      <c r="C38" s="16"/>
      <c r="D38" s="16"/>
      <c r="E38" s="16"/>
      <c r="F38" s="16"/>
      <c r="G38" s="16"/>
      <c r="H38" s="16"/>
      <c r="I38" s="16"/>
      <c r="J38" s="16"/>
      <c r="K38" s="18"/>
      <c r="L38" s="16"/>
      <c r="M38" s="16"/>
      <c r="N38" s="16"/>
      <c r="O38" s="16"/>
      <c r="P38" s="18"/>
      <c r="Q38" s="16"/>
      <c r="R38" s="16"/>
      <c r="S38" s="16"/>
      <c r="T38" s="16"/>
      <c r="U38" s="16"/>
      <c r="V38" s="16"/>
      <c r="W38" s="16"/>
    </row>
    <row r="39" hidden="1" spans="1:23">
      <c r="A39" s="14" t="s">
        <v>1222</v>
      </c>
      <c r="B39" s="16"/>
      <c r="C39" s="16"/>
      <c r="D39" s="16"/>
      <c r="E39" s="16"/>
      <c r="F39" s="16"/>
      <c r="G39" s="16"/>
      <c r="H39" s="16"/>
      <c r="I39" s="16"/>
      <c r="J39" s="16"/>
      <c r="K39" s="18"/>
      <c r="L39" s="16"/>
      <c r="M39" s="16"/>
      <c r="N39" s="16"/>
      <c r="O39" s="16"/>
      <c r="P39" s="18"/>
      <c r="Q39" s="16"/>
      <c r="R39" s="16"/>
      <c r="S39" s="16"/>
      <c r="T39" s="16"/>
      <c r="U39" s="16"/>
      <c r="V39" s="16"/>
      <c r="W39" s="16"/>
    </row>
    <row r="40" hidden="1" spans="1:23">
      <c r="A40" s="14" t="s">
        <v>1223</v>
      </c>
      <c r="B40" s="16"/>
      <c r="C40" s="16"/>
      <c r="D40" s="16"/>
      <c r="E40" s="16"/>
      <c r="F40" s="16"/>
      <c r="G40" s="16"/>
      <c r="H40" s="16"/>
      <c r="I40" s="16"/>
      <c r="J40" s="16"/>
      <c r="K40" s="18"/>
      <c r="L40" s="16"/>
      <c r="M40" s="16"/>
      <c r="N40" s="16"/>
      <c r="O40" s="16"/>
      <c r="P40" s="18"/>
      <c r="Q40" s="16"/>
      <c r="R40" s="16"/>
      <c r="S40" s="16"/>
      <c r="T40" s="16"/>
      <c r="U40" s="16"/>
      <c r="V40" s="16"/>
      <c r="W40" s="16"/>
    </row>
    <row r="41" hidden="1" spans="1:23">
      <c r="A41" s="14" t="s">
        <v>1224</v>
      </c>
      <c r="B41" s="16"/>
      <c r="C41" s="16"/>
      <c r="D41" s="16"/>
      <c r="E41" s="16"/>
      <c r="F41" s="16"/>
      <c r="G41" s="16"/>
      <c r="H41" s="16"/>
      <c r="I41" s="16"/>
      <c r="J41" s="16"/>
      <c r="K41" s="18"/>
      <c r="L41" s="16"/>
      <c r="M41" s="16"/>
      <c r="N41" s="16"/>
      <c r="O41" s="16"/>
      <c r="P41" s="18"/>
      <c r="Q41" s="16"/>
      <c r="R41" s="16"/>
      <c r="S41" s="16"/>
      <c r="T41" s="16"/>
      <c r="U41" s="16"/>
      <c r="V41" s="16"/>
      <c r="W41" s="16"/>
    </row>
    <row r="42" hidden="1" spans="1:23">
      <c r="A42" s="14" t="s">
        <v>1225</v>
      </c>
      <c r="B42" s="16"/>
      <c r="C42" s="16"/>
      <c r="D42" s="16"/>
      <c r="E42" s="16"/>
      <c r="F42" s="16"/>
      <c r="G42" s="16"/>
      <c r="H42" s="16"/>
      <c r="I42" s="16"/>
      <c r="J42" s="16"/>
      <c r="K42" s="18"/>
      <c r="L42" s="16"/>
      <c r="M42" s="16"/>
      <c r="N42" s="16"/>
      <c r="O42" s="16"/>
      <c r="P42" s="18"/>
      <c r="Q42" s="16"/>
      <c r="R42" s="16"/>
      <c r="S42" s="16"/>
      <c r="T42" s="16"/>
      <c r="U42" s="16"/>
      <c r="V42" s="16"/>
      <c r="W42" s="16"/>
    </row>
    <row r="43" hidden="1" spans="1:23">
      <c r="A43" s="14" t="s">
        <v>1226</v>
      </c>
      <c r="B43" s="16"/>
      <c r="C43" s="16"/>
      <c r="D43" s="16"/>
      <c r="E43" s="16"/>
      <c r="F43" s="16"/>
      <c r="G43" s="16"/>
      <c r="H43" s="16"/>
      <c r="I43" s="16"/>
      <c r="J43" s="16"/>
      <c r="K43" s="18"/>
      <c r="L43" s="16"/>
      <c r="M43" s="16"/>
      <c r="N43" s="16"/>
      <c r="O43" s="16"/>
      <c r="P43" s="18"/>
      <c r="Q43" s="16"/>
      <c r="R43" s="16"/>
      <c r="S43" s="16"/>
      <c r="T43" s="16"/>
      <c r="U43" s="16"/>
      <c r="V43" s="16"/>
      <c r="W43" s="16"/>
    </row>
    <row r="44" hidden="1" spans="1:23">
      <c r="A44" s="14" t="s">
        <v>1227</v>
      </c>
      <c r="B44" s="16"/>
      <c r="C44" s="16"/>
      <c r="D44" s="16"/>
      <c r="E44" s="16"/>
      <c r="F44" s="16"/>
      <c r="G44" s="16"/>
      <c r="H44" s="16"/>
      <c r="I44" s="16"/>
      <c r="J44" s="16"/>
      <c r="K44" s="18"/>
      <c r="L44" s="16"/>
      <c r="M44" s="16"/>
      <c r="N44" s="16"/>
      <c r="O44" s="16"/>
      <c r="P44" s="18"/>
      <c r="Q44" s="16"/>
      <c r="R44" s="16"/>
      <c r="S44" s="16"/>
      <c r="T44" s="16"/>
      <c r="U44" s="16"/>
      <c r="V44" s="16"/>
      <c r="W44" s="16"/>
    </row>
    <row r="45" hidden="1" spans="1:23">
      <c r="A45" s="14" t="s">
        <v>1228</v>
      </c>
      <c r="B45" s="16"/>
      <c r="C45" s="16"/>
      <c r="D45" s="16"/>
      <c r="E45" s="16"/>
      <c r="F45" s="16"/>
      <c r="G45" s="16"/>
      <c r="H45" s="16"/>
      <c r="I45" s="16"/>
      <c r="J45" s="16"/>
      <c r="K45" s="18"/>
      <c r="L45" s="16"/>
      <c r="M45" s="16"/>
      <c r="N45" s="16"/>
      <c r="O45" s="16"/>
      <c r="P45" s="18"/>
      <c r="Q45" s="16"/>
      <c r="R45" s="16"/>
      <c r="S45" s="16"/>
      <c r="T45" s="16"/>
      <c r="U45" s="16"/>
      <c r="V45" s="16"/>
      <c r="W45" s="16"/>
    </row>
    <row r="46" hidden="1" spans="1:23">
      <c r="A46" s="14" t="s">
        <v>1229</v>
      </c>
      <c r="B46" s="16"/>
      <c r="C46" s="16"/>
      <c r="D46" s="16"/>
      <c r="E46" s="16"/>
      <c r="F46" s="16"/>
      <c r="G46" s="16"/>
      <c r="H46" s="16"/>
      <c r="I46" s="16"/>
      <c r="J46" s="16"/>
      <c r="K46" s="18"/>
      <c r="L46" s="16"/>
      <c r="M46" s="16"/>
      <c r="N46" s="16"/>
      <c r="O46" s="16"/>
      <c r="P46" s="18"/>
      <c r="Q46" s="16"/>
      <c r="R46" s="16"/>
      <c r="S46" s="16"/>
      <c r="T46" s="16"/>
      <c r="U46" s="16"/>
      <c r="V46" s="16"/>
      <c r="W46" s="16"/>
    </row>
    <row r="47" hidden="1" spans="1:23">
      <c r="A47" s="14" t="s">
        <v>1230</v>
      </c>
      <c r="B47" s="16"/>
      <c r="C47" s="16"/>
      <c r="D47" s="16"/>
      <c r="E47" s="16"/>
      <c r="F47" s="16"/>
      <c r="G47" s="16"/>
      <c r="H47" s="16"/>
      <c r="I47" s="16"/>
      <c r="J47" s="16"/>
      <c r="K47" s="18"/>
      <c r="L47" s="16"/>
      <c r="M47" s="16"/>
      <c r="N47" s="16"/>
      <c r="O47" s="16"/>
      <c r="P47" s="18"/>
      <c r="Q47" s="16"/>
      <c r="R47" s="16"/>
      <c r="S47" s="16"/>
      <c r="T47" s="16"/>
      <c r="U47" s="16"/>
      <c r="V47" s="16"/>
      <c r="W47" s="16"/>
    </row>
    <row r="48" hidden="1" spans="1:23">
      <c r="A48" s="14" t="s">
        <v>1231</v>
      </c>
      <c r="B48" s="16"/>
      <c r="C48" s="16"/>
      <c r="D48" s="16"/>
      <c r="E48" s="16"/>
      <c r="F48" s="16"/>
      <c r="G48" s="16"/>
      <c r="H48" s="16"/>
      <c r="I48" s="16"/>
      <c r="J48" s="16"/>
      <c r="K48" s="18"/>
      <c r="L48" s="16"/>
      <c r="M48" s="16"/>
      <c r="N48" s="16"/>
      <c r="O48" s="16"/>
      <c r="P48" s="18"/>
      <c r="Q48" s="16"/>
      <c r="R48" s="16"/>
      <c r="S48" s="16"/>
      <c r="T48" s="16"/>
      <c r="U48" s="16"/>
      <c r="V48" s="16"/>
      <c r="W48" s="16"/>
    </row>
    <row r="49" hidden="1" spans="1:23">
      <c r="A49" s="14" t="s">
        <v>1232</v>
      </c>
      <c r="B49" s="16"/>
      <c r="C49" s="16"/>
      <c r="D49" s="16"/>
      <c r="E49" s="16"/>
      <c r="F49" s="16"/>
      <c r="G49" s="16"/>
      <c r="H49" s="16"/>
      <c r="I49" s="16"/>
      <c r="J49" s="16"/>
      <c r="K49" s="18"/>
      <c r="L49" s="16"/>
      <c r="M49" s="16"/>
      <c r="N49" s="16"/>
      <c r="O49" s="16"/>
      <c r="P49" s="18"/>
      <c r="Q49" s="16"/>
      <c r="R49" s="16"/>
      <c r="S49" s="16"/>
      <c r="T49" s="16"/>
      <c r="U49" s="16"/>
      <c r="V49" s="16"/>
      <c r="W49" s="16"/>
    </row>
    <row r="50" hidden="1" spans="1:23">
      <c r="A50" s="14" t="s">
        <v>1233</v>
      </c>
      <c r="B50" s="16"/>
      <c r="C50" s="16"/>
      <c r="D50" s="16"/>
      <c r="E50" s="16"/>
      <c r="F50" s="16"/>
      <c r="G50" s="16"/>
      <c r="H50" s="16"/>
      <c r="I50" s="16"/>
      <c r="J50" s="16"/>
      <c r="K50" s="18"/>
      <c r="L50" s="16"/>
      <c r="M50" s="16"/>
      <c r="N50" s="16"/>
      <c r="O50" s="16"/>
      <c r="P50" s="18"/>
      <c r="Q50" s="16"/>
      <c r="R50" s="16"/>
      <c r="S50" s="16"/>
      <c r="T50" s="16"/>
      <c r="U50" s="16"/>
      <c r="V50" s="16"/>
      <c r="W50" s="16"/>
    </row>
    <row r="51" hidden="1" spans="1:23">
      <c r="A51" s="14" t="s">
        <v>1234</v>
      </c>
      <c r="B51" s="16"/>
      <c r="C51" s="16"/>
      <c r="D51" s="16"/>
      <c r="E51" s="16"/>
      <c r="F51" s="16"/>
      <c r="G51" s="16"/>
      <c r="H51" s="16"/>
      <c r="I51" s="16"/>
      <c r="J51" s="16"/>
      <c r="K51" s="18"/>
      <c r="L51" s="16"/>
      <c r="M51" s="16"/>
      <c r="N51" s="16"/>
      <c r="O51" s="16"/>
      <c r="P51" s="18"/>
      <c r="Q51" s="16"/>
      <c r="R51" s="16"/>
      <c r="S51" s="16"/>
      <c r="T51" s="16"/>
      <c r="U51" s="16"/>
      <c r="V51" s="16"/>
      <c r="W51" s="16"/>
    </row>
    <row r="52" hidden="1" spans="1:23">
      <c r="A52" s="14" t="s">
        <v>1235</v>
      </c>
      <c r="B52" s="16"/>
      <c r="C52" s="16"/>
      <c r="D52" s="16"/>
      <c r="E52" s="16"/>
      <c r="F52" s="16"/>
      <c r="G52" s="16"/>
      <c r="H52" s="16"/>
      <c r="I52" s="16"/>
      <c r="J52" s="16"/>
      <c r="K52" s="18"/>
      <c r="L52" s="16"/>
      <c r="M52" s="16"/>
      <c r="N52" s="16"/>
      <c r="O52" s="16"/>
      <c r="P52" s="18"/>
      <c r="Q52" s="16"/>
      <c r="R52" s="16"/>
      <c r="S52" s="16"/>
      <c r="T52" s="16"/>
      <c r="U52" s="16"/>
      <c r="V52" s="16"/>
      <c r="W52" s="16"/>
    </row>
    <row r="53" hidden="1" spans="1:23">
      <c r="A53" s="14" t="s">
        <v>1236</v>
      </c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16"/>
      <c r="M53" s="16"/>
      <c r="N53" s="16"/>
      <c r="O53" s="16"/>
      <c r="P53" s="18"/>
      <c r="Q53" s="16"/>
      <c r="R53" s="16"/>
      <c r="S53" s="16"/>
      <c r="T53" s="16"/>
      <c r="U53" s="16"/>
      <c r="V53" s="16"/>
      <c r="W53" s="16"/>
    </row>
    <row r="54" hidden="1" spans="1:23">
      <c r="A54" s="14" t="s">
        <v>1237</v>
      </c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16"/>
      <c r="M54" s="16"/>
      <c r="N54" s="16"/>
      <c r="O54" s="16"/>
      <c r="P54" s="18"/>
      <c r="Q54" s="16"/>
      <c r="R54" s="16"/>
      <c r="S54" s="16"/>
      <c r="T54" s="16"/>
      <c r="U54" s="16"/>
      <c r="V54" s="16"/>
      <c r="W54" s="16"/>
    </row>
    <row r="55" hidden="1" spans="1:23">
      <c r="A55" s="14" t="s">
        <v>1238</v>
      </c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16"/>
      <c r="M55" s="16"/>
      <c r="N55" s="16"/>
      <c r="O55" s="16"/>
      <c r="P55" s="18"/>
      <c r="Q55" s="16"/>
      <c r="R55" s="16"/>
      <c r="S55" s="16"/>
      <c r="T55" s="16"/>
      <c r="U55" s="16"/>
      <c r="V55" s="16"/>
      <c r="W55" s="16"/>
    </row>
    <row r="56" hidden="1" spans="1:23">
      <c r="A56" s="14" t="s">
        <v>1239</v>
      </c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16"/>
      <c r="M56" s="16"/>
      <c r="N56" s="16"/>
      <c r="O56" s="16"/>
      <c r="P56" s="18"/>
      <c r="Q56" s="16"/>
      <c r="R56" s="16"/>
      <c r="S56" s="16"/>
      <c r="T56" s="16"/>
      <c r="U56" s="16"/>
      <c r="V56" s="16"/>
      <c r="W56" s="16"/>
    </row>
    <row r="57" hidden="1" spans="1:23">
      <c r="A57" s="14" t="s">
        <v>1240</v>
      </c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16"/>
      <c r="M57" s="16"/>
      <c r="N57" s="16"/>
      <c r="O57" s="16"/>
      <c r="P57" s="18"/>
      <c r="Q57" s="16"/>
      <c r="R57" s="16"/>
      <c r="S57" s="16"/>
      <c r="T57" s="16"/>
      <c r="U57" s="16"/>
      <c r="V57" s="16"/>
      <c r="W57" s="16"/>
    </row>
    <row r="58" hidden="1" spans="1:23">
      <c r="A58" s="14" t="s">
        <v>1241</v>
      </c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16"/>
      <c r="M58" s="16"/>
      <c r="N58" s="16"/>
      <c r="O58" s="16"/>
      <c r="P58" s="18"/>
      <c r="Q58" s="16"/>
      <c r="R58" s="16"/>
      <c r="S58" s="16"/>
      <c r="T58" s="16"/>
      <c r="U58" s="16"/>
      <c r="V58" s="16"/>
      <c r="W58" s="16"/>
    </row>
    <row r="59" hidden="1" spans="1:23">
      <c r="A59" s="14" t="s">
        <v>1242</v>
      </c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16"/>
      <c r="M59" s="16"/>
      <c r="N59" s="16"/>
      <c r="O59" s="16"/>
      <c r="P59" s="18"/>
      <c r="Q59" s="16"/>
      <c r="R59" s="16"/>
      <c r="S59" s="16"/>
      <c r="T59" s="16"/>
      <c r="U59" s="16"/>
      <c r="V59" s="16"/>
      <c r="W59" s="16"/>
    </row>
    <row r="60" hidden="1" spans="1:23">
      <c r="A60" s="14" t="s">
        <v>1243</v>
      </c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16"/>
      <c r="M60" s="16"/>
      <c r="N60" s="16"/>
      <c r="O60" s="16"/>
      <c r="P60" s="18"/>
      <c r="Q60" s="16"/>
      <c r="R60" s="16"/>
      <c r="S60" s="16"/>
      <c r="T60" s="16"/>
      <c r="U60" s="16"/>
      <c r="V60" s="16"/>
      <c r="W60" s="16"/>
    </row>
    <row r="61" hidden="1" spans="1:23">
      <c r="A61" s="14" t="s">
        <v>1244</v>
      </c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16"/>
      <c r="M61" s="16"/>
      <c r="N61" s="16"/>
      <c r="O61" s="16"/>
      <c r="P61" s="18"/>
      <c r="Q61" s="16"/>
      <c r="R61" s="16"/>
      <c r="S61" s="16"/>
      <c r="T61" s="16"/>
      <c r="U61" s="16"/>
      <c r="V61" s="16"/>
      <c r="W61" s="16"/>
    </row>
    <row r="62" hidden="1" spans="1:23">
      <c r="A62" s="14" t="s">
        <v>1245</v>
      </c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16"/>
      <c r="M62" s="16"/>
      <c r="N62" s="16"/>
      <c r="O62" s="16"/>
      <c r="P62" s="18"/>
      <c r="Q62" s="16"/>
      <c r="R62" s="16"/>
      <c r="S62" s="16"/>
      <c r="T62" s="16"/>
      <c r="U62" s="16"/>
      <c r="V62" s="16"/>
      <c r="W62" s="16"/>
    </row>
    <row r="63" hidden="1" spans="1:23">
      <c r="A63" s="14" t="s">
        <v>1246</v>
      </c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16"/>
      <c r="M63" s="16"/>
      <c r="N63" s="16"/>
      <c r="O63" s="16"/>
      <c r="P63" s="18"/>
      <c r="Q63" s="16"/>
      <c r="R63" s="16"/>
      <c r="S63" s="16"/>
      <c r="T63" s="16"/>
      <c r="U63" s="16"/>
      <c r="V63" s="16"/>
      <c r="W63" s="16"/>
    </row>
    <row r="64" hidden="1" spans="1:23">
      <c r="A64" s="14" t="s">
        <v>1247</v>
      </c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16"/>
      <c r="M64" s="16"/>
      <c r="N64" s="16"/>
      <c r="O64" s="16"/>
      <c r="P64" s="18"/>
      <c r="Q64" s="16"/>
      <c r="R64" s="16"/>
      <c r="S64" s="16"/>
      <c r="T64" s="16"/>
      <c r="U64" s="16"/>
      <c r="V64" s="16"/>
      <c r="W64" s="16"/>
    </row>
    <row r="65" hidden="1" spans="1:23">
      <c r="A65" s="14" t="s">
        <v>1248</v>
      </c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16"/>
      <c r="M65" s="16"/>
      <c r="N65" s="16"/>
      <c r="O65" s="16"/>
      <c r="P65" s="18"/>
      <c r="Q65" s="16"/>
      <c r="R65" s="16"/>
      <c r="S65" s="16"/>
      <c r="T65" s="16"/>
      <c r="U65" s="16"/>
      <c r="V65" s="16"/>
      <c r="W65" s="16"/>
    </row>
    <row r="66" hidden="1" spans="1:23">
      <c r="A66" s="14" t="s">
        <v>1249</v>
      </c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16"/>
      <c r="M66" s="16"/>
      <c r="N66" s="16"/>
      <c r="O66" s="16"/>
      <c r="P66" s="18"/>
      <c r="Q66" s="16"/>
      <c r="R66" s="16"/>
      <c r="S66" s="16"/>
      <c r="T66" s="16"/>
      <c r="U66" s="16"/>
      <c r="V66" s="16"/>
      <c r="W66" s="16"/>
    </row>
    <row r="67" hidden="1" spans="1:23">
      <c r="A67" s="14" t="s">
        <v>1250</v>
      </c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16"/>
      <c r="M67" s="16"/>
      <c r="N67" s="16"/>
      <c r="O67" s="16"/>
      <c r="P67" s="18"/>
      <c r="Q67" s="16"/>
      <c r="R67" s="16"/>
      <c r="S67" s="16"/>
      <c r="T67" s="16"/>
      <c r="U67" s="16"/>
      <c r="V67" s="16"/>
      <c r="W67" s="16"/>
    </row>
    <row r="68" hidden="1" spans="1:23">
      <c r="A68" s="14" t="s">
        <v>1251</v>
      </c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16"/>
      <c r="M68" s="16"/>
      <c r="N68" s="16"/>
      <c r="O68" s="16"/>
      <c r="P68" s="18"/>
      <c r="Q68" s="16"/>
      <c r="R68" s="16"/>
      <c r="S68" s="16"/>
      <c r="T68" s="16"/>
      <c r="U68" s="16"/>
      <c r="V68" s="16"/>
      <c r="W68" s="16"/>
    </row>
    <row r="69" hidden="1" spans="1:23">
      <c r="A69" s="14" t="s">
        <v>1252</v>
      </c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16"/>
      <c r="M69" s="16"/>
      <c r="N69" s="16"/>
      <c r="O69" s="16"/>
      <c r="P69" s="18"/>
      <c r="Q69" s="16"/>
      <c r="R69" s="16"/>
      <c r="S69" s="16"/>
      <c r="T69" s="16"/>
      <c r="U69" s="16"/>
      <c r="V69" s="16"/>
      <c r="W69" s="16"/>
    </row>
    <row r="70" hidden="1" spans="1:23">
      <c r="A70" s="14" t="s">
        <v>1253</v>
      </c>
      <c r="B70" s="16"/>
      <c r="C70" s="16"/>
      <c r="D70" s="16"/>
      <c r="E70" s="16"/>
      <c r="F70" s="16"/>
      <c r="G70" s="16"/>
      <c r="H70" s="16"/>
      <c r="I70" s="16"/>
      <c r="J70" s="16"/>
      <c r="K70" s="18"/>
      <c r="L70" s="16"/>
      <c r="M70" s="16"/>
      <c r="N70" s="16"/>
      <c r="O70" s="16"/>
      <c r="P70" s="18"/>
      <c r="Q70" s="16"/>
      <c r="R70" s="16"/>
      <c r="S70" s="16"/>
      <c r="T70" s="16"/>
      <c r="U70" s="16"/>
      <c r="V70" s="16"/>
      <c r="W70" s="16"/>
    </row>
    <row r="71" hidden="1" spans="1:23">
      <c r="A71" s="14" t="s">
        <v>1254</v>
      </c>
      <c r="B71" s="16"/>
      <c r="C71" s="16"/>
      <c r="D71" s="16"/>
      <c r="E71" s="16"/>
      <c r="F71" s="16"/>
      <c r="G71" s="16"/>
      <c r="H71" s="16"/>
      <c r="I71" s="16"/>
      <c r="J71" s="16"/>
      <c r="K71" s="18"/>
      <c r="L71" s="16"/>
      <c r="M71" s="16"/>
      <c r="N71" s="16"/>
      <c r="O71" s="16"/>
      <c r="P71" s="18"/>
      <c r="Q71" s="16"/>
      <c r="R71" s="16"/>
      <c r="S71" s="16"/>
      <c r="T71" s="16"/>
      <c r="U71" s="16"/>
      <c r="V71" s="16"/>
      <c r="W71" s="16"/>
    </row>
    <row r="72" hidden="1" spans="1:23">
      <c r="A72" s="14" t="s">
        <v>1255</v>
      </c>
      <c r="B72" s="16"/>
      <c r="C72" s="16"/>
      <c r="D72" s="16"/>
      <c r="E72" s="16"/>
      <c r="F72" s="16"/>
      <c r="G72" s="16"/>
      <c r="H72" s="16"/>
      <c r="I72" s="16"/>
      <c r="J72" s="16"/>
      <c r="K72" s="18"/>
      <c r="L72" s="16"/>
      <c r="M72" s="16"/>
      <c r="N72" s="16"/>
      <c r="O72" s="16"/>
      <c r="P72" s="18"/>
      <c r="Q72" s="16"/>
      <c r="R72" s="16"/>
      <c r="S72" s="16"/>
      <c r="T72" s="16"/>
      <c r="U72" s="16"/>
      <c r="V72" s="16"/>
      <c r="W72" s="16"/>
    </row>
    <row r="73" hidden="1" spans="1:23">
      <c r="A73" s="14" t="s">
        <v>1256</v>
      </c>
      <c r="B73" s="16"/>
      <c r="C73" s="16"/>
      <c r="D73" s="16"/>
      <c r="E73" s="16"/>
      <c r="F73" s="16"/>
      <c r="G73" s="16"/>
      <c r="H73" s="16"/>
      <c r="I73" s="16"/>
      <c r="J73" s="16"/>
      <c r="K73" s="18"/>
      <c r="L73" s="16"/>
      <c r="M73" s="16"/>
      <c r="N73" s="16"/>
      <c r="O73" s="16"/>
      <c r="P73" s="18"/>
      <c r="Q73" s="16"/>
      <c r="R73" s="16"/>
      <c r="S73" s="16"/>
      <c r="T73" s="16"/>
      <c r="U73" s="16"/>
      <c r="V73" s="16"/>
      <c r="W73" s="16"/>
    </row>
    <row r="74" hidden="1" spans="1:23">
      <c r="A74" s="14" t="s">
        <v>1257</v>
      </c>
      <c r="B74" s="16"/>
      <c r="C74" s="16"/>
      <c r="D74" s="16"/>
      <c r="E74" s="16"/>
      <c r="F74" s="16"/>
      <c r="G74" s="16"/>
      <c r="H74" s="16"/>
      <c r="I74" s="16"/>
      <c r="J74" s="16"/>
      <c r="K74" s="18"/>
      <c r="L74" s="16"/>
      <c r="M74" s="16"/>
      <c r="N74" s="16"/>
      <c r="O74" s="16"/>
      <c r="P74" s="18"/>
      <c r="Q74" s="16"/>
      <c r="R74" s="16"/>
      <c r="S74" s="16"/>
      <c r="T74" s="16"/>
      <c r="U74" s="16"/>
      <c r="V74" s="16"/>
      <c r="W74" s="16"/>
    </row>
    <row r="75" hidden="1" spans="1:23">
      <c r="A75" s="14" t="s">
        <v>1258</v>
      </c>
      <c r="B75" s="16"/>
      <c r="C75" s="16"/>
      <c r="D75" s="16"/>
      <c r="E75" s="16"/>
      <c r="F75" s="16"/>
      <c r="G75" s="16"/>
      <c r="H75" s="16"/>
      <c r="I75" s="16"/>
      <c r="J75" s="16"/>
      <c r="K75" s="18"/>
      <c r="L75" s="16"/>
      <c r="M75" s="16"/>
      <c r="N75" s="16"/>
      <c r="O75" s="16"/>
      <c r="P75" s="18"/>
      <c r="Q75" s="16"/>
      <c r="R75" s="16"/>
      <c r="S75" s="16"/>
      <c r="T75" s="16"/>
      <c r="U75" s="16"/>
      <c r="V75" s="16"/>
      <c r="W75" s="16"/>
    </row>
    <row r="76" hidden="1" spans="1:23">
      <c r="A76" s="14" t="s">
        <v>1259</v>
      </c>
      <c r="B76" s="16"/>
      <c r="C76" s="16"/>
      <c r="D76" s="16"/>
      <c r="E76" s="16"/>
      <c r="F76" s="16"/>
      <c r="G76" s="16"/>
      <c r="H76" s="16"/>
      <c r="I76" s="16"/>
      <c r="J76" s="16"/>
      <c r="K76" s="18"/>
      <c r="L76" s="16"/>
      <c r="M76" s="16"/>
      <c r="N76" s="16"/>
      <c r="O76" s="16"/>
      <c r="P76" s="18"/>
      <c r="Q76" s="16"/>
      <c r="R76" s="16"/>
      <c r="S76" s="16"/>
      <c r="T76" s="16"/>
      <c r="U76" s="16"/>
      <c r="V76" s="16"/>
      <c r="W76" s="16"/>
    </row>
    <row r="77" hidden="1" spans="1:23">
      <c r="A77" s="14" t="s">
        <v>1260</v>
      </c>
      <c r="B77" s="16"/>
      <c r="C77" s="16"/>
      <c r="D77" s="16"/>
      <c r="E77" s="16"/>
      <c r="F77" s="16"/>
      <c r="G77" s="16"/>
      <c r="H77" s="16"/>
      <c r="I77" s="16"/>
      <c r="J77" s="16"/>
      <c r="K77" s="18"/>
      <c r="L77" s="16"/>
      <c r="M77" s="16"/>
      <c r="N77" s="16"/>
      <c r="O77" s="16"/>
      <c r="P77" s="18"/>
      <c r="Q77" s="16"/>
      <c r="R77" s="16"/>
      <c r="S77" s="16"/>
      <c r="T77" s="16"/>
      <c r="U77" s="16"/>
      <c r="V77" s="16"/>
      <c r="W77" s="16"/>
    </row>
    <row r="78" hidden="1" spans="1:23">
      <c r="A78" s="14" t="s">
        <v>1261</v>
      </c>
      <c r="B78" s="16"/>
      <c r="C78" s="16"/>
      <c r="D78" s="16"/>
      <c r="E78" s="16"/>
      <c r="F78" s="16"/>
      <c r="G78" s="16"/>
      <c r="H78" s="16"/>
      <c r="I78" s="16"/>
      <c r="J78" s="16"/>
      <c r="K78" s="18"/>
      <c r="L78" s="16"/>
      <c r="M78" s="16"/>
      <c r="N78" s="16"/>
      <c r="O78" s="16"/>
      <c r="P78" s="18"/>
      <c r="Q78" s="16"/>
      <c r="R78" s="16"/>
      <c r="S78" s="16"/>
      <c r="T78" s="16"/>
      <c r="U78" s="16"/>
      <c r="V78" s="16"/>
      <c r="W78" s="16"/>
    </row>
    <row r="79" hidden="1" spans="1:23">
      <c r="A79" s="14" t="s">
        <v>1262</v>
      </c>
      <c r="B79" s="16"/>
      <c r="C79" s="16"/>
      <c r="D79" s="16"/>
      <c r="E79" s="16"/>
      <c r="F79" s="16"/>
      <c r="G79" s="16"/>
      <c r="H79" s="16"/>
      <c r="I79" s="16"/>
      <c r="J79" s="16"/>
      <c r="K79" s="18"/>
      <c r="L79" s="16"/>
      <c r="M79" s="16"/>
      <c r="N79" s="16"/>
      <c r="O79" s="16"/>
      <c r="P79" s="18"/>
      <c r="Q79" s="16"/>
      <c r="R79" s="16"/>
      <c r="S79" s="16"/>
      <c r="T79" s="16"/>
      <c r="U79" s="16"/>
      <c r="V79" s="16"/>
      <c r="W79" s="16"/>
    </row>
    <row r="80" hidden="1" spans="1:23">
      <c r="A80" s="14" t="s">
        <v>1263</v>
      </c>
      <c r="B80" s="16"/>
      <c r="C80" s="16"/>
      <c r="D80" s="16"/>
      <c r="E80" s="16"/>
      <c r="F80" s="16"/>
      <c r="G80" s="16"/>
      <c r="H80" s="16"/>
      <c r="I80" s="16"/>
      <c r="J80" s="16"/>
      <c r="K80" s="18"/>
      <c r="L80" s="16"/>
      <c r="M80" s="16"/>
      <c r="N80" s="16"/>
      <c r="O80" s="16"/>
      <c r="P80" s="18"/>
      <c r="Q80" s="16"/>
      <c r="R80" s="16"/>
      <c r="S80" s="16"/>
      <c r="T80" s="16"/>
      <c r="U80" s="16"/>
      <c r="V80" s="16"/>
      <c r="W80" s="16"/>
    </row>
    <row r="81" hidden="1" spans="1:23">
      <c r="A81" s="14" t="s">
        <v>1264</v>
      </c>
      <c r="B81" s="16"/>
      <c r="C81" s="16"/>
      <c r="D81" s="16"/>
      <c r="E81" s="16"/>
      <c r="F81" s="16"/>
      <c r="G81" s="16"/>
      <c r="H81" s="16"/>
      <c r="I81" s="16"/>
      <c r="J81" s="16"/>
      <c r="K81" s="18"/>
      <c r="L81" s="16"/>
      <c r="M81" s="16"/>
      <c r="N81" s="16"/>
      <c r="O81" s="16"/>
      <c r="P81" s="18"/>
      <c r="Q81" s="16"/>
      <c r="R81" s="16"/>
      <c r="S81" s="16"/>
      <c r="T81" s="16"/>
      <c r="U81" s="16"/>
      <c r="V81" s="16"/>
      <c r="W81" s="16"/>
    </row>
    <row r="82" hidden="1" spans="1:23">
      <c r="A82" s="14" t="s">
        <v>1265</v>
      </c>
      <c r="B82" s="16"/>
      <c r="C82" s="16"/>
      <c r="D82" s="16"/>
      <c r="E82" s="16"/>
      <c r="F82" s="16"/>
      <c r="G82" s="16"/>
      <c r="H82" s="16"/>
      <c r="I82" s="16"/>
      <c r="J82" s="16"/>
      <c r="K82" s="18"/>
      <c r="L82" s="16"/>
      <c r="M82" s="16"/>
      <c r="N82" s="16"/>
      <c r="O82" s="16"/>
      <c r="P82" s="18"/>
      <c r="Q82" s="16"/>
      <c r="R82" s="16"/>
      <c r="S82" s="16"/>
      <c r="T82" s="16"/>
      <c r="U82" s="16"/>
      <c r="V82" s="16"/>
      <c r="W82" s="16"/>
    </row>
    <row r="83" hidden="1" spans="1:23">
      <c r="A83" s="14" t="s">
        <v>1266</v>
      </c>
      <c r="B83" s="16"/>
      <c r="C83" s="16"/>
      <c r="D83" s="16"/>
      <c r="E83" s="16"/>
      <c r="F83" s="16"/>
      <c r="G83" s="16"/>
      <c r="H83" s="16"/>
      <c r="I83" s="16"/>
      <c r="J83" s="16"/>
      <c r="K83" s="18"/>
      <c r="L83" s="16"/>
      <c r="M83" s="16"/>
      <c r="N83" s="16"/>
      <c r="O83" s="16"/>
      <c r="P83" s="18"/>
      <c r="Q83" s="16"/>
      <c r="R83" s="16"/>
      <c r="S83" s="16"/>
      <c r="T83" s="16"/>
      <c r="U83" s="16"/>
      <c r="V83" s="16"/>
      <c r="W83" s="16"/>
    </row>
    <row r="84" hidden="1" spans="1:23">
      <c r="A84" s="14" t="s">
        <v>1267</v>
      </c>
      <c r="B84" s="16"/>
      <c r="C84" s="16"/>
      <c r="D84" s="16"/>
      <c r="E84" s="16"/>
      <c r="F84" s="16"/>
      <c r="G84" s="16"/>
      <c r="H84" s="16"/>
      <c r="I84" s="16"/>
      <c r="J84" s="16"/>
      <c r="K84" s="18"/>
      <c r="L84" s="16"/>
      <c r="M84" s="16"/>
      <c r="N84" s="16"/>
      <c r="O84" s="16"/>
      <c r="P84" s="18"/>
      <c r="Q84" s="16"/>
      <c r="R84" s="16"/>
      <c r="S84" s="16"/>
      <c r="T84" s="16"/>
      <c r="U84" s="16"/>
      <c r="V84" s="16"/>
      <c r="W84" s="16"/>
    </row>
    <row r="85" hidden="1" spans="1:23">
      <c r="A85" s="14" t="s">
        <v>1268</v>
      </c>
      <c r="B85" s="16"/>
      <c r="C85" s="16"/>
      <c r="D85" s="16"/>
      <c r="E85" s="16"/>
      <c r="F85" s="16"/>
      <c r="G85" s="16"/>
      <c r="H85" s="16"/>
      <c r="I85" s="16"/>
      <c r="J85" s="16"/>
      <c r="K85" s="18"/>
      <c r="L85" s="16"/>
      <c r="M85" s="16"/>
      <c r="N85" s="16"/>
      <c r="O85" s="16"/>
      <c r="P85" s="18"/>
      <c r="Q85" s="16"/>
      <c r="R85" s="16"/>
      <c r="S85" s="16"/>
      <c r="T85" s="16"/>
      <c r="U85" s="16"/>
      <c r="V85" s="16"/>
      <c r="W85" s="16"/>
    </row>
    <row r="86" hidden="1" spans="1:23">
      <c r="A86" s="14" t="s">
        <v>1269</v>
      </c>
      <c r="B86" s="16"/>
      <c r="C86" s="16"/>
      <c r="D86" s="16"/>
      <c r="E86" s="16"/>
      <c r="F86" s="16"/>
      <c r="G86" s="16"/>
      <c r="H86" s="16"/>
      <c r="I86" s="16"/>
      <c r="J86" s="16"/>
      <c r="K86" s="18"/>
      <c r="L86" s="16"/>
      <c r="M86" s="16"/>
      <c r="N86" s="16"/>
      <c r="O86" s="16"/>
      <c r="P86" s="18"/>
      <c r="Q86" s="16"/>
      <c r="R86" s="16"/>
      <c r="S86" s="16"/>
      <c r="T86" s="16"/>
      <c r="U86" s="16"/>
      <c r="V86" s="16"/>
      <c r="W86" s="16"/>
    </row>
    <row r="87" hidden="1" spans="1:23">
      <c r="A87" s="14" t="s">
        <v>1270</v>
      </c>
      <c r="B87" s="16"/>
      <c r="C87" s="16"/>
      <c r="D87" s="16"/>
      <c r="E87" s="16"/>
      <c r="F87" s="16"/>
      <c r="G87" s="16"/>
      <c r="H87" s="16"/>
      <c r="I87" s="16"/>
      <c r="J87" s="16"/>
      <c r="K87" s="18"/>
      <c r="L87" s="16"/>
      <c r="M87" s="16"/>
      <c r="N87" s="16"/>
      <c r="O87" s="16"/>
      <c r="P87" s="18"/>
      <c r="Q87" s="16"/>
      <c r="R87" s="16"/>
      <c r="S87" s="16"/>
      <c r="T87" s="16"/>
      <c r="U87" s="16"/>
      <c r="V87" s="16"/>
      <c r="W87" s="16"/>
    </row>
    <row r="88" hidden="1" spans="1:23">
      <c r="A88" s="14" t="s">
        <v>1271</v>
      </c>
      <c r="B88" s="16"/>
      <c r="C88" s="16"/>
      <c r="D88" s="16"/>
      <c r="E88" s="16"/>
      <c r="F88" s="16"/>
      <c r="G88" s="16"/>
      <c r="H88" s="16"/>
      <c r="I88" s="16"/>
      <c r="J88" s="16"/>
      <c r="K88" s="18"/>
      <c r="L88" s="16"/>
      <c r="M88" s="16"/>
      <c r="N88" s="16"/>
      <c r="O88" s="16"/>
      <c r="P88" s="18"/>
      <c r="Q88" s="16"/>
      <c r="R88" s="16"/>
      <c r="S88" s="16"/>
      <c r="T88" s="16"/>
      <c r="U88" s="16"/>
      <c r="V88" s="16"/>
      <c r="W88" s="16"/>
    </row>
    <row r="89" spans="1:23">
      <c r="A89" s="14" t="s">
        <v>1272</v>
      </c>
      <c r="B89" s="16">
        <f>SUM(C89:W89)</f>
        <v>18651</v>
      </c>
      <c r="C89" s="16">
        <f>SUM('2022年一般公共预算收支平衡表'!D54)</f>
        <v>430</v>
      </c>
      <c r="D89" s="16">
        <f>SUM('2022年一般公共预算收支平衡表'!D55)</f>
        <v>0</v>
      </c>
      <c r="E89" s="16">
        <f>SUM('2022年一般公共预算收支平衡表'!D56)</f>
        <v>0</v>
      </c>
      <c r="F89" s="16">
        <f>SUM('2022年一般公共预算收支平衡表'!D57)</f>
        <v>0</v>
      </c>
      <c r="G89" s="16">
        <f>SUM('2022年一般公共预算收支平衡表'!D58)</f>
        <v>1560</v>
      </c>
      <c r="H89" s="16">
        <f>SUM('2022年一般公共预算收支平衡表'!D59)</f>
        <v>0</v>
      </c>
      <c r="I89" s="16">
        <f>SUM('2022年一般公共预算收支平衡表'!D60)</f>
        <v>150</v>
      </c>
      <c r="J89" s="16">
        <f>SUM('2022年一般公共预算收支平衡表'!D61)</f>
        <v>1260</v>
      </c>
      <c r="K89" s="18">
        <f>SUM('2022年一般公共预算收支平衡表'!D62)</f>
        <v>170</v>
      </c>
      <c r="L89" s="16">
        <f>SUM('2022年一般公共预算收支平衡表'!D63)</f>
        <v>6525</v>
      </c>
      <c r="M89" s="16">
        <f>SUM('2022年一般公共预算收支平衡表'!D64)</f>
        <v>60</v>
      </c>
      <c r="N89" s="16">
        <f>SUM('2022年一般公共预算收支平衡表'!D65)</f>
        <v>8016</v>
      </c>
      <c r="O89" s="16">
        <f>SUM('2022年一般公共预算收支平衡表'!D66)</f>
        <v>0</v>
      </c>
      <c r="P89" s="18">
        <f>SUM('2022年一般公共预算收支平衡表'!D67)</f>
        <v>20</v>
      </c>
      <c r="Q89" s="16">
        <f>SUM('2022年一般公共预算收支平衡表'!D68)</f>
        <v>20</v>
      </c>
      <c r="R89" s="16">
        <f>SUM('2022年一般公共预算收支平衡表'!D69)</f>
        <v>0</v>
      </c>
      <c r="S89" s="16">
        <f>SUM('2022年一般公共预算收支平衡表'!D70)</f>
        <v>0</v>
      </c>
      <c r="T89" s="16">
        <f>SUM('2022年一般公共预算收支平衡表'!D71)</f>
        <v>440</v>
      </c>
      <c r="U89" s="16">
        <f>SUM('2022年一般公共预算收支平衡表'!D72)</f>
        <v>0</v>
      </c>
      <c r="V89" s="16">
        <f>SUM('2022年一般公共预算收支平衡表'!D73)</f>
        <v>0</v>
      </c>
      <c r="W89" s="16">
        <f>SUM('2022年一般公共预算收支平衡表'!D74)</f>
        <v>0</v>
      </c>
    </row>
    <row r="90" hidden="1" spans="1:23">
      <c r="A90" s="14" t="s">
        <v>1273</v>
      </c>
      <c r="B90" s="16"/>
      <c r="C90" s="16"/>
      <c r="D90" s="16"/>
      <c r="E90" s="16"/>
      <c r="F90" s="16"/>
      <c r="G90" s="16"/>
      <c r="H90" s="16"/>
      <c r="I90" s="16"/>
      <c r="J90" s="16"/>
      <c r="K90" s="18"/>
      <c r="L90" s="16"/>
      <c r="M90" s="16"/>
      <c r="N90" s="16"/>
      <c r="O90" s="16"/>
      <c r="P90" s="18"/>
      <c r="Q90" s="16"/>
      <c r="R90" s="16"/>
      <c r="S90" s="16"/>
      <c r="T90" s="16"/>
      <c r="U90" s="16"/>
      <c r="V90" s="16"/>
      <c r="W90" s="16"/>
    </row>
    <row r="91" hidden="1" spans="1:23">
      <c r="A91" s="14" t="s">
        <v>1274</v>
      </c>
      <c r="B91" s="16"/>
      <c r="C91" s="16"/>
      <c r="D91" s="16"/>
      <c r="E91" s="16"/>
      <c r="F91" s="16"/>
      <c r="G91" s="16"/>
      <c r="H91" s="16"/>
      <c r="I91" s="16"/>
      <c r="J91" s="16"/>
      <c r="K91" s="18"/>
      <c r="L91" s="16"/>
      <c r="M91" s="16"/>
      <c r="N91" s="16"/>
      <c r="O91" s="16"/>
      <c r="P91" s="18"/>
      <c r="Q91" s="16"/>
      <c r="R91" s="16"/>
      <c r="S91" s="16"/>
      <c r="T91" s="16"/>
      <c r="U91" s="16"/>
      <c r="V91" s="16"/>
      <c r="W91" s="16"/>
    </row>
    <row r="92" hidden="1" spans="1:23">
      <c r="A92" s="14" t="s">
        <v>1275</v>
      </c>
      <c r="B92" s="16"/>
      <c r="C92" s="16"/>
      <c r="D92" s="16"/>
      <c r="E92" s="16"/>
      <c r="F92" s="16"/>
      <c r="G92" s="16"/>
      <c r="H92" s="16"/>
      <c r="I92" s="16"/>
      <c r="J92" s="16"/>
      <c r="K92" s="18"/>
      <c r="L92" s="16"/>
      <c r="M92" s="16"/>
      <c r="N92" s="16"/>
      <c r="O92" s="16"/>
      <c r="P92" s="18"/>
      <c r="Q92" s="16"/>
      <c r="R92" s="16"/>
      <c r="S92" s="16"/>
      <c r="T92" s="16"/>
      <c r="U92" s="16"/>
      <c r="V92" s="16"/>
      <c r="W92" s="16"/>
    </row>
    <row r="93" hidden="1" spans="1:23">
      <c r="A93" s="14" t="s">
        <v>1276</v>
      </c>
      <c r="B93" s="16"/>
      <c r="C93" s="16"/>
      <c r="D93" s="16"/>
      <c r="E93" s="16"/>
      <c r="F93" s="16"/>
      <c r="G93" s="16"/>
      <c r="H93" s="16"/>
      <c r="I93" s="16"/>
      <c r="J93" s="16"/>
      <c r="K93" s="18"/>
      <c r="L93" s="16"/>
      <c r="M93" s="16"/>
      <c r="N93" s="16"/>
      <c r="O93" s="16"/>
      <c r="P93" s="18"/>
      <c r="Q93" s="16"/>
      <c r="R93" s="16"/>
      <c r="S93" s="16"/>
      <c r="T93" s="16"/>
      <c r="U93" s="16"/>
      <c r="V93" s="16"/>
      <c r="W93" s="16"/>
    </row>
    <row r="94" hidden="1" spans="1:23">
      <c r="A94" s="14" t="s">
        <v>1277</v>
      </c>
      <c r="B94" s="16"/>
      <c r="C94" s="16"/>
      <c r="D94" s="16"/>
      <c r="E94" s="16"/>
      <c r="F94" s="16"/>
      <c r="G94" s="16"/>
      <c r="H94" s="16"/>
      <c r="I94" s="16"/>
      <c r="J94" s="16"/>
      <c r="K94" s="18"/>
      <c r="L94" s="16"/>
      <c r="M94" s="16"/>
      <c r="N94" s="16"/>
      <c r="O94" s="16"/>
      <c r="P94" s="18"/>
      <c r="Q94" s="16"/>
      <c r="R94" s="16"/>
      <c r="S94" s="16"/>
      <c r="T94" s="16"/>
      <c r="U94" s="16"/>
      <c r="V94" s="16"/>
      <c r="W94" s="16"/>
    </row>
    <row r="95" hidden="1" spans="1:23">
      <c r="A95" s="14" t="s">
        <v>1278</v>
      </c>
      <c r="B95" s="16"/>
      <c r="C95" s="16"/>
      <c r="D95" s="16"/>
      <c r="E95" s="16"/>
      <c r="F95" s="16"/>
      <c r="G95" s="16"/>
      <c r="H95" s="16"/>
      <c r="I95" s="16"/>
      <c r="J95" s="16"/>
      <c r="K95" s="18"/>
      <c r="L95" s="16"/>
      <c r="M95" s="16"/>
      <c r="N95" s="16"/>
      <c r="O95" s="16"/>
      <c r="P95" s="18"/>
      <c r="Q95" s="16"/>
      <c r="R95" s="16"/>
      <c r="S95" s="16"/>
      <c r="T95" s="16"/>
      <c r="U95" s="16"/>
      <c r="V95" s="16"/>
      <c r="W95" s="16"/>
    </row>
    <row r="96" hidden="1" spans="1:23">
      <c r="A96" s="14" t="s">
        <v>1279</v>
      </c>
      <c r="B96" s="16"/>
      <c r="C96" s="16"/>
      <c r="D96" s="16"/>
      <c r="E96" s="16"/>
      <c r="F96" s="16"/>
      <c r="G96" s="16"/>
      <c r="H96" s="16"/>
      <c r="I96" s="16"/>
      <c r="J96" s="16"/>
      <c r="K96" s="18"/>
      <c r="L96" s="16"/>
      <c r="M96" s="16"/>
      <c r="N96" s="16"/>
      <c r="O96" s="16"/>
      <c r="P96" s="18"/>
      <c r="Q96" s="16"/>
      <c r="R96" s="16"/>
      <c r="S96" s="16"/>
      <c r="T96" s="16"/>
      <c r="U96" s="16"/>
      <c r="V96" s="16"/>
      <c r="W96" s="16"/>
    </row>
    <row r="97" hidden="1" spans="1:23">
      <c r="A97" s="14" t="s">
        <v>1280</v>
      </c>
      <c r="B97" s="16"/>
      <c r="C97" s="16"/>
      <c r="D97" s="16"/>
      <c r="E97" s="16"/>
      <c r="F97" s="16"/>
      <c r="G97" s="16"/>
      <c r="H97" s="16"/>
      <c r="I97" s="16"/>
      <c r="J97" s="16"/>
      <c r="K97" s="18"/>
      <c r="L97" s="16"/>
      <c r="M97" s="16"/>
      <c r="N97" s="16"/>
      <c r="O97" s="16"/>
      <c r="P97" s="18"/>
      <c r="Q97" s="16"/>
      <c r="R97" s="16"/>
      <c r="S97" s="16"/>
      <c r="T97" s="16"/>
      <c r="U97" s="16"/>
      <c r="V97" s="16"/>
      <c r="W97" s="16"/>
    </row>
    <row r="98" hidden="1" spans="1:23">
      <c r="A98" s="14" t="s">
        <v>1281</v>
      </c>
      <c r="B98" s="16"/>
      <c r="C98" s="16"/>
      <c r="D98" s="16"/>
      <c r="E98" s="16"/>
      <c r="F98" s="16"/>
      <c r="G98" s="16"/>
      <c r="H98" s="16"/>
      <c r="I98" s="16"/>
      <c r="J98" s="16"/>
      <c r="K98" s="18"/>
      <c r="L98" s="16"/>
      <c r="M98" s="16"/>
      <c r="N98" s="16"/>
      <c r="O98" s="16"/>
      <c r="P98" s="18"/>
      <c r="Q98" s="16"/>
      <c r="R98" s="16"/>
      <c r="S98" s="16"/>
      <c r="T98" s="16"/>
      <c r="U98" s="16"/>
      <c r="V98" s="16"/>
      <c r="W98" s="16"/>
    </row>
    <row r="99" hidden="1" spans="1:23">
      <c r="A99" s="14" t="s">
        <v>1282</v>
      </c>
      <c r="B99" s="16"/>
      <c r="C99" s="16"/>
      <c r="D99" s="16"/>
      <c r="E99" s="16"/>
      <c r="F99" s="16"/>
      <c r="G99" s="16"/>
      <c r="H99" s="16"/>
      <c r="I99" s="16"/>
      <c r="J99" s="16"/>
      <c r="K99" s="18"/>
      <c r="L99" s="16"/>
      <c r="M99" s="16"/>
      <c r="N99" s="16"/>
      <c r="O99" s="16"/>
      <c r="P99" s="18"/>
      <c r="Q99" s="16"/>
      <c r="R99" s="16"/>
      <c r="S99" s="16"/>
      <c r="T99" s="16"/>
      <c r="U99" s="16"/>
      <c r="V99" s="16"/>
      <c r="W99" s="16"/>
    </row>
    <row r="100" hidden="1" spans="1:23">
      <c r="A100" s="14" t="s">
        <v>1283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8"/>
      <c r="L100" s="16"/>
      <c r="M100" s="16"/>
      <c r="N100" s="16"/>
      <c r="O100" s="16"/>
      <c r="P100" s="18"/>
      <c r="Q100" s="16"/>
      <c r="R100" s="16"/>
      <c r="S100" s="16"/>
      <c r="T100" s="16"/>
      <c r="U100" s="16"/>
      <c r="V100" s="16"/>
      <c r="W100" s="16"/>
    </row>
    <row r="101" hidden="1" spans="1:23">
      <c r="A101" s="14" t="s">
        <v>1284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8"/>
      <c r="L101" s="16"/>
      <c r="M101" s="16"/>
      <c r="N101" s="16"/>
      <c r="O101" s="16"/>
      <c r="P101" s="18"/>
      <c r="Q101" s="16"/>
      <c r="R101" s="16"/>
      <c r="S101" s="16"/>
      <c r="T101" s="16"/>
      <c r="U101" s="16"/>
      <c r="V101" s="16"/>
      <c r="W101" s="16"/>
    </row>
    <row r="102" hidden="1" spans="1:23">
      <c r="A102" s="14" t="s">
        <v>1285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8"/>
      <c r="L102" s="16"/>
      <c r="M102" s="16"/>
      <c r="N102" s="16"/>
      <c r="O102" s="16"/>
      <c r="P102" s="18"/>
      <c r="Q102" s="16"/>
      <c r="R102" s="16"/>
      <c r="S102" s="16"/>
      <c r="T102" s="16"/>
      <c r="U102" s="16"/>
      <c r="V102" s="16"/>
      <c r="W102" s="16"/>
    </row>
    <row r="103" hidden="1" spans="1:23">
      <c r="A103" s="14" t="s">
        <v>1286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8"/>
      <c r="L103" s="16"/>
      <c r="M103" s="16"/>
      <c r="N103" s="16"/>
      <c r="O103" s="16"/>
      <c r="P103" s="18"/>
      <c r="Q103" s="16"/>
      <c r="R103" s="16"/>
      <c r="S103" s="16"/>
      <c r="T103" s="16"/>
      <c r="U103" s="16"/>
      <c r="V103" s="16"/>
      <c r="W103" s="16"/>
    </row>
    <row r="104" hidden="1" spans="1:23">
      <c r="A104" s="14" t="s">
        <v>1287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8"/>
      <c r="L104" s="16"/>
      <c r="M104" s="16"/>
      <c r="N104" s="16"/>
      <c r="O104" s="16"/>
      <c r="P104" s="18"/>
      <c r="Q104" s="16"/>
      <c r="R104" s="16"/>
      <c r="S104" s="16"/>
      <c r="T104" s="16"/>
      <c r="U104" s="16"/>
      <c r="V104" s="16"/>
      <c r="W104" s="16"/>
    </row>
    <row r="105" hidden="1" spans="1:23">
      <c r="A105" s="14" t="s">
        <v>1288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8"/>
      <c r="L105" s="16"/>
      <c r="M105" s="16"/>
      <c r="N105" s="16"/>
      <c r="O105" s="16"/>
      <c r="P105" s="18"/>
      <c r="Q105" s="16"/>
      <c r="R105" s="16"/>
      <c r="S105" s="16"/>
      <c r="T105" s="16"/>
      <c r="U105" s="16"/>
      <c r="V105" s="16"/>
      <c r="W105" s="16"/>
    </row>
    <row r="106" hidden="1" spans="1:23">
      <c r="A106" s="14" t="s">
        <v>1289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8"/>
      <c r="L106" s="16"/>
      <c r="M106" s="16"/>
      <c r="N106" s="16"/>
      <c r="O106" s="16"/>
      <c r="P106" s="18"/>
      <c r="Q106" s="16"/>
      <c r="R106" s="16"/>
      <c r="S106" s="16"/>
      <c r="T106" s="16"/>
      <c r="U106" s="16"/>
      <c r="V106" s="16"/>
      <c r="W106" s="16"/>
    </row>
    <row r="107" hidden="1" spans="1:23">
      <c r="A107" s="14" t="s">
        <v>1290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8"/>
      <c r="L107" s="16"/>
      <c r="M107" s="16"/>
      <c r="N107" s="16"/>
      <c r="O107" s="16"/>
      <c r="P107" s="18"/>
      <c r="Q107" s="16"/>
      <c r="R107" s="16"/>
      <c r="S107" s="16"/>
      <c r="T107" s="16"/>
      <c r="U107" s="16"/>
      <c r="V107" s="16"/>
      <c r="W107" s="16"/>
    </row>
    <row r="108" hidden="1" spans="1:23">
      <c r="A108" s="14" t="s">
        <v>1291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8"/>
      <c r="L108" s="16"/>
      <c r="M108" s="16"/>
      <c r="N108" s="16"/>
      <c r="O108" s="16"/>
      <c r="P108" s="18"/>
      <c r="Q108" s="16"/>
      <c r="R108" s="16"/>
      <c r="S108" s="16"/>
      <c r="T108" s="16"/>
      <c r="U108" s="16"/>
      <c r="V108" s="16"/>
      <c r="W108" s="16"/>
    </row>
    <row r="109" hidden="1" spans="1:23">
      <c r="A109" s="14" t="s">
        <v>1292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8"/>
      <c r="L109" s="16"/>
      <c r="M109" s="16"/>
      <c r="N109" s="16"/>
      <c r="O109" s="16"/>
      <c r="P109" s="18"/>
      <c r="Q109" s="16"/>
      <c r="R109" s="16"/>
      <c r="S109" s="16"/>
      <c r="T109" s="16"/>
      <c r="U109" s="16"/>
      <c r="V109" s="16"/>
      <c r="W109" s="16"/>
    </row>
    <row r="110" hidden="1" spans="1:23">
      <c r="A110" s="14" t="s">
        <v>1293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8"/>
      <c r="L110" s="16"/>
      <c r="M110" s="16"/>
      <c r="N110" s="16"/>
      <c r="O110" s="16"/>
      <c r="P110" s="18"/>
      <c r="Q110" s="16"/>
      <c r="R110" s="16"/>
      <c r="S110" s="16"/>
      <c r="T110" s="16"/>
      <c r="U110" s="16"/>
      <c r="V110" s="16"/>
      <c r="W110" s="16"/>
    </row>
    <row r="111" hidden="1" spans="1:23">
      <c r="A111" s="14" t="s">
        <v>1294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8"/>
      <c r="L111" s="16"/>
      <c r="M111" s="16"/>
      <c r="N111" s="16"/>
      <c r="O111" s="16"/>
      <c r="P111" s="18"/>
      <c r="Q111" s="16"/>
      <c r="R111" s="16"/>
      <c r="S111" s="16"/>
      <c r="T111" s="16"/>
      <c r="U111" s="16"/>
      <c r="V111" s="16"/>
      <c r="W111" s="16"/>
    </row>
    <row r="112" hidden="1" spans="1:23">
      <c r="A112" s="14" t="s">
        <v>1295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8"/>
      <c r="L112" s="16"/>
      <c r="M112" s="16"/>
      <c r="N112" s="16"/>
      <c r="O112" s="16"/>
      <c r="P112" s="18"/>
      <c r="Q112" s="16"/>
      <c r="R112" s="16"/>
      <c r="S112" s="16"/>
      <c r="T112" s="16"/>
      <c r="U112" s="16"/>
      <c r="V112" s="16"/>
      <c r="W112" s="16"/>
    </row>
    <row r="113" hidden="1" spans="1:23">
      <c r="A113" s="14" t="s">
        <v>1296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8"/>
      <c r="L113" s="16"/>
      <c r="M113" s="16"/>
      <c r="N113" s="16"/>
      <c r="O113" s="16"/>
      <c r="P113" s="18"/>
      <c r="Q113" s="16"/>
      <c r="R113" s="16"/>
      <c r="S113" s="16"/>
      <c r="T113" s="16"/>
      <c r="U113" s="16"/>
      <c r="V113" s="16"/>
      <c r="W113" s="16"/>
    </row>
    <row r="114" hidden="1" spans="1:23">
      <c r="A114" s="14" t="s">
        <v>1297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8"/>
      <c r="L114" s="16"/>
      <c r="M114" s="16"/>
      <c r="N114" s="16"/>
      <c r="O114" s="16"/>
      <c r="P114" s="18"/>
      <c r="Q114" s="16"/>
      <c r="R114" s="16"/>
      <c r="S114" s="16"/>
      <c r="T114" s="16"/>
      <c r="U114" s="16"/>
      <c r="V114" s="16"/>
      <c r="W114" s="16"/>
    </row>
    <row r="115" hidden="1" spans="1:23">
      <c r="A115" s="14" t="s">
        <v>1298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8"/>
      <c r="L115" s="16"/>
      <c r="M115" s="16"/>
      <c r="N115" s="16"/>
      <c r="O115" s="16"/>
      <c r="P115" s="18"/>
      <c r="Q115" s="16"/>
      <c r="R115" s="16"/>
      <c r="S115" s="16"/>
      <c r="T115" s="16"/>
      <c r="U115" s="16"/>
      <c r="V115" s="16"/>
      <c r="W115" s="16"/>
    </row>
    <row r="116" hidden="1" spans="1:23">
      <c r="A116" s="14" t="s">
        <v>1299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8"/>
      <c r="L116" s="16"/>
      <c r="M116" s="16"/>
      <c r="N116" s="16"/>
      <c r="O116" s="16"/>
      <c r="P116" s="18"/>
      <c r="Q116" s="16"/>
      <c r="R116" s="16"/>
      <c r="S116" s="16"/>
      <c r="T116" s="16"/>
      <c r="U116" s="16"/>
      <c r="V116" s="16"/>
      <c r="W116" s="16"/>
    </row>
    <row r="117" hidden="1" spans="1:23">
      <c r="A117" s="14" t="s">
        <v>1300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8"/>
      <c r="L117" s="16"/>
      <c r="M117" s="16"/>
      <c r="N117" s="16"/>
      <c r="O117" s="16"/>
      <c r="P117" s="18"/>
      <c r="Q117" s="16"/>
      <c r="R117" s="16"/>
      <c r="S117" s="16"/>
      <c r="T117" s="16"/>
      <c r="U117" s="16"/>
      <c r="V117" s="16"/>
      <c r="W117" s="16"/>
    </row>
    <row r="118" hidden="1" spans="1:23">
      <c r="A118" s="14" t="s">
        <v>1301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8"/>
      <c r="L118" s="16"/>
      <c r="M118" s="16"/>
      <c r="N118" s="16"/>
      <c r="O118" s="16"/>
      <c r="P118" s="18"/>
      <c r="Q118" s="16"/>
      <c r="R118" s="16"/>
      <c r="S118" s="16"/>
      <c r="T118" s="16"/>
      <c r="U118" s="16"/>
      <c r="V118" s="16"/>
      <c r="W118" s="16"/>
    </row>
    <row r="119" hidden="1" spans="1:23">
      <c r="A119" s="14" t="s">
        <v>1302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8"/>
      <c r="L119" s="16"/>
      <c r="M119" s="16"/>
      <c r="N119" s="16"/>
      <c r="O119" s="16"/>
      <c r="P119" s="18"/>
      <c r="Q119" s="16"/>
      <c r="R119" s="16"/>
      <c r="S119" s="16"/>
      <c r="T119" s="16"/>
      <c r="U119" s="16"/>
      <c r="V119" s="16"/>
      <c r="W119" s="16"/>
    </row>
    <row r="120" hidden="1" spans="1:23">
      <c r="A120" s="14" t="s">
        <v>1303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8"/>
      <c r="L120" s="16"/>
      <c r="M120" s="16"/>
      <c r="N120" s="16"/>
      <c r="O120" s="16"/>
      <c r="P120" s="18"/>
      <c r="Q120" s="16"/>
      <c r="R120" s="16"/>
      <c r="S120" s="16"/>
      <c r="T120" s="16"/>
      <c r="U120" s="16"/>
      <c r="V120" s="16"/>
      <c r="W120" s="16"/>
    </row>
    <row r="121" hidden="1" spans="1:23">
      <c r="A121" s="14" t="s">
        <v>1304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8"/>
      <c r="L121" s="16"/>
      <c r="M121" s="16"/>
      <c r="N121" s="16"/>
      <c r="O121" s="16"/>
      <c r="P121" s="18"/>
      <c r="Q121" s="16"/>
      <c r="R121" s="16"/>
      <c r="S121" s="16"/>
      <c r="T121" s="16"/>
      <c r="U121" s="16"/>
      <c r="V121" s="16"/>
      <c r="W121" s="16"/>
    </row>
    <row r="122" hidden="1" spans="1:23">
      <c r="A122" s="14" t="s">
        <v>1305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8"/>
      <c r="L122" s="16"/>
      <c r="M122" s="16"/>
      <c r="N122" s="16"/>
      <c r="O122" s="16"/>
      <c r="P122" s="18"/>
      <c r="Q122" s="16"/>
      <c r="R122" s="16"/>
      <c r="S122" s="16"/>
      <c r="T122" s="16"/>
      <c r="U122" s="16"/>
      <c r="V122" s="16"/>
      <c r="W122" s="16"/>
    </row>
    <row r="123" hidden="1" spans="1:23">
      <c r="A123" s="14" t="s">
        <v>1306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8"/>
      <c r="L123" s="16"/>
      <c r="M123" s="16"/>
      <c r="N123" s="16"/>
      <c r="O123" s="16"/>
      <c r="P123" s="18"/>
      <c r="Q123" s="16"/>
      <c r="R123" s="16"/>
      <c r="S123" s="16"/>
      <c r="T123" s="16"/>
      <c r="U123" s="16"/>
      <c r="V123" s="16"/>
      <c r="W123" s="16"/>
    </row>
    <row r="124" hidden="1" spans="1:23">
      <c r="A124" s="14" t="s">
        <v>1307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8"/>
      <c r="L124" s="16"/>
      <c r="M124" s="16"/>
      <c r="N124" s="16"/>
      <c r="O124" s="16"/>
      <c r="P124" s="18"/>
      <c r="Q124" s="16"/>
      <c r="R124" s="16"/>
      <c r="S124" s="16"/>
      <c r="T124" s="16"/>
      <c r="U124" s="16"/>
      <c r="V124" s="16"/>
      <c r="W124" s="16"/>
    </row>
    <row r="125" hidden="1" spans="1:23">
      <c r="A125" s="14" t="s">
        <v>1308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8"/>
      <c r="L125" s="16"/>
      <c r="M125" s="16"/>
      <c r="N125" s="16"/>
      <c r="O125" s="16"/>
      <c r="P125" s="18"/>
      <c r="Q125" s="16"/>
      <c r="R125" s="16"/>
      <c r="S125" s="16"/>
      <c r="T125" s="16"/>
      <c r="U125" s="16"/>
      <c r="V125" s="16"/>
      <c r="W125" s="16"/>
    </row>
    <row r="126" hidden="1" spans="1:23">
      <c r="A126" s="14" t="s">
        <v>1309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8"/>
      <c r="L126" s="16"/>
      <c r="M126" s="16"/>
      <c r="N126" s="16"/>
      <c r="O126" s="16"/>
      <c r="P126" s="18"/>
      <c r="Q126" s="16"/>
      <c r="R126" s="16"/>
      <c r="S126" s="16"/>
      <c r="T126" s="16"/>
      <c r="U126" s="16"/>
      <c r="V126" s="16"/>
      <c r="W126" s="16"/>
    </row>
    <row r="127" hidden="1" spans="1:23">
      <c r="A127" s="14" t="s">
        <v>1310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8"/>
      <c r="L127" s="16"/>
      <c r="M127" s="16"/>
      <c r="N127" s="16"/>
      <c r="O127" s="16"/>
      <c r="P127" s="18"/>
      <c r="Q127" s="16"/>
      <c r="R127" s="16"/>
      <c r="S127" s="16"/>
      <c r="T127" s="16"/>
      <c r="U127" s="16"/>
      <c r="V127" s="16"/>
      <c r="W127" s="16"/>
    </row>
    <row r="128" hidden="1" spans="1:23">
      <c r="A128" s="14" t="s">
        <v>1311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8"/>
      <c r="L128" s="16"/>
      <c r="M128" s="16"/>
      <c r="N128" s="16"/>
      <c r="O128" s="16"/>
      <c r="P128" s="18"/>
      <c r="Q128" s="16"/>
      <c r="R128" s="16"/>
      <c r="S128" s="16"/>
      <c r="T128" s="16"/>
      <c r="U128" s="16"/>
      <c r="V128" s="16"/>
      <c r="W128" s="16"/>
    </row>
    <row r="129" hidden="1" spans="1:23">
      <c r="A129" s="14" t="s">
        <v>1312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8"/>
      <c r="L129" s="16"/>
      <c r="M129" s="16"/>
      <c r="N129" s="16"/>
      <c r="O129" s="16"/>
      <c r="P129" s="18"/>
      <c r="Q129" s="16"/>
      <c r="R129" s="16"/>
      <c r="S129" s="16"/>
      <c r="T129" s="16"/>
      <c r="U129" s="16"/>
      <c r="V129" s="16"/>
      <c r="W129" s="16"/>
    </row>
    <row r="130" hidden="1" spans="1:23">
      <c r="A130" s="14" t="s">
        <v>1313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8"/>
      <c r="L130" s="16"/>
      <c r="M130" s="16"/>
      <c r="N130" s="16"/>
      <c r="O130" s="16"/>
      <c r="P130" s="18"/>
      <c r="Q130" s="16"/>
      <c r="R130" s="16"/>
      <c r="S130" s="16"/>
      <c r="T130" s="16"/>
      <c r="U130" s="16"/>
      <c r="V130" s="16"/>
      <c r="W130" s="16"/>
    </row>
    <row r="131" hidden="1" spans="1:23">
      <c r="A131" s="14" t="s">
        <v>1314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8"/>
      <c r="L131" s="16"/>
      <c r="M131" s="16"/>
      <c r="N131" s="16"/>
      <c r="O131" s="16"/>
      <c r="P131" s="18"/>
      <c r="Q131" s="16"/>
      <c r="R131" s="16"/>
      <c r="S131" s="16"/>
      <c r="T131" s="16"/>
      <c r="U131" s="16"/>
      <c r="V131" s="16"/>
      <c r="W131" s="16"/>
    </row>
    <row r="132" hidden="1" spans="1:23">
      <c r="A132" s="14" t="s">
        <v>1315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8"/>
      <c r="L132" s="16"/>
      <c r="M132" s="16"/>
      <c r="N132" s="16"/>
      <c r="O132" s="16"/>
      <c r="P132" s="18"/>
      <c r="Q132" s="16"/>
      <c r="R132" s="16"/>
      <c r="S132" s="16"/>
      <c r="T132" s="16"/>
      <c r="U132" s="16"/>
      <c r="V132" s="16"/>
      <c r="W132" s="16"/>
    </row>
    <row r="133" hidden="1" spans="1:23">
      <c r="A133" s="14" t="s">
        <v>1316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8"/>
      <c r="L133" s="16"/>
      <c r="M133" s="16"/>
      <c r="N133" s="16"/>
      <c r="O133" s="16"/>
      <c r="P133" s="18"/>
      <c r="Q133" s="16"/>
      <c r="R133" s="16"/>
      <c r="S133" s="16"/>
      <c r="T133" s="16"/>
      <c r="U133" s="16"/>
      <c r="V133" s="16"/>
      <c r="W133" s="16"/>
    </row>
    <row r="134" hidden="1" spans="1:23">
      <c r="A134" s="14" t="s">
        <v>1317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8"/>
      <c r="L134" s="16"/>
      <c r="M134" s="16"/>
      <c r="N134" s="16"/>
      <c r="O134" s="16"/>
      <c r="P134" s="18"/>
      <c r="Q134" s="16"/>
      <c r="R134" s="16"/>
      <c r="S134" s="16"/>
      <c r="T134" s="16"/>
      <c r="U134" s="16"/>
      <c r="V134" s="16"/>
      <c r="W134" s="16"/>
    </row>
    <row r="135" hidden="1" spans="1:23">
      <c r="A135" s="14" t="s">
        <v>1318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8"/>
      <c r="L135" s="16"/>
      <c r="M135" s="16"/>
      <c r="N135" s="16"/>
      <c r="O135" s="16"/>
      <c r="P135" s="18"/>
      <c r="Q135" s="16"/>
      <c r="R135" s="16"/>
      <c r="S135" s="16"/>
      <c r="T135" s="16"/>
      <c r="U135" s="16"/>
      <c r="V135" s="16"/>
      <c r="W135" s="16"/>
    </row>
    <row r="136" hidden="1" spans="1:23">
      <c r="A136" s="14" t="s">
        <v>1319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8"/>
      <c r="L136" s="16"/>
      <c r="M136" s="16"/>
      <c r="N136" s="16"/>
      <c r="O136" s="16"/>
      <c r="P136" s="18"/>
      <c r="Q136" s="16"/>
      <c r="R136" s="16"/>
      <c r="S136" s="16"/>
      <c r="T136" s="16"/>
      <c r="U136" s="16"/>
      <c r="V136" s="16"/>
      <c r="W136" s="16"/>
    </row>
    <row r="137" hidden="1" spans="1:23">
      <c r="A137" s="14" t="s">
        <v>1320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8"/>
      <c r="L137" s="16"/>
      <c r="M137" s="16"/>
      <c r="N137" s="16"/>
      <c r="O137" s="16"/>
      <c r="P137" s="18"/>
      <c r="Q137" s="16"/>
      <c r="R137" s="16"/>
      <c r="S137" s="16"/>
      <c r="T137" s="16"/>
      <c r="U137" s="16"/>
      <c r="V137" s="16"/>
      <c r="W137" s="16"/>
    </row>
    <row r="138" hidden="1" spans="1:23">
      <c r="A138" s="14" t="s">
        <v>1321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8"/>
      <c r="L138" s="16"/>
      <c r="M138" s="16"/>
      <c r="N138" s="16"/>
      <c r="O138" s="16"/>
      <c r="P138" s="18"/>
      <c r="Q138" s="16"/>
      <c r="R138" s="16"/>
      <c r="S138" s="16"/>
      <c r="T138" s="16"/>
      <c r="U138" s="16"/>
      <c r="V138" s="16"/>
      <c r="W138" s="16"/>
    </row>
    <row r="139" hidden="1" spans="1:23">
      <c r="A139" s="14" t="s">
        <v>1322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8"/>
      <c r="L139" s="16"/>
      <c r="M139" s="16"/>
      <c r="N139" s="16"/>
      <c r="O139" s="16"/>
      <c r="P139" s="18"/>
      <c r="Q139" s="16"/>
      <c r="R139" s="16"/>
      <c r="S139" s="16"/>
      <c r="T139" s="16"/>
      <c r="U139" s="16"/>
      <c r="V139" s="16"/>
      <c r="W139" s="16"/>
    </row>
    <row r="140" hidden="1" spans="1:23">
      <c r="A140" s="14" t="s">
        <v>1323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8"/>
      <c r="L140" s="16"/>
      <c r="M140" s="16"/>
      <c r="N140" s="16"/>
      <c r="O140" s="16"/>
      <c r="P140" s="18"/>
      <c r="Q140" s="16"/>
      <c r="R140" s="16"/>
      <c r="S140" s="16"/>
      <c r="T140" s="16"/>
      <c r="U140" s="16"/>
      <c r="V140" s="16"/>
      <c r="W140" s="16"/>
    </row>
    <row r="141" hidden="1" spans="1:23">
      <c r="A141" s="14" t="s">
        <v>1324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8"/>
      <c r="L141" s="16"/>
      <c r="M141" s="16"/>
      <c r="N141" s="16"/>
      <c r="O141" s="16"/>
      <c r="P141" s="18"/>
      <c r="Q141" s="16"/>
      <c r="R141" s="16"/>
      <c r="S141" s="16"/>
      <c r="T141" s="16"/>
      <c r="U141" s="16"/>
      <c r="V141" s="16"/>
      <c r="W141" s="16"/>
    </row>
    <row r="142" hidden="1" spans="1:23">
      <c r="A142" s="14" t="s">
        <v>1325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8"/>
      <c r="L142" s="16"/>
      <c r="M142" s="16"/>
      <c r="N142" s="16"/>
      <c r="O142" s="16"/>
      <c r="P142" s="18"/>
      <c r="Q142" s="16"/>
      <c r="R142" s="16"/>
      <c r="S142" s="16"/>
      <c r="T142" s="16"/>
      <c r="U142" s="16"/>
      <c r="V142" s="16"/>
      <c r="W142" s="16"/>
    </row>
    <row r="143" hidden="1" spans="1:23">
      <c r="A143" s="14" t="s">
        <v>1326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8"/>
      <c r="L143" s="16"/>
      <c r="M143" s="16"/>
      <c r="N143" s="16"/>
      <c r="O143" s="16"/>
      <c r="P143" s="18"/>
      <c r="Q143" s="16"/>
      <c r="R143" s="16"/>
      <c r="S143" s="16"/>
      <c r="T143" s="16"/>
      <c r="U143" s="16"/>
      <c r="V143" s="16"/>
      <c r="W143" s="16"/>
    </row>
    <row r="144" hidden="1" spans="1:23">
      <c r="A144" s="14" t="s">
        <v>1327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8"/>
      <c r="L144" s="16"/>
      <c r="M144" s="16"/>
      <c r="N144" s="16"/>
      <c r="O144" s="16"/>
      <c r="P144" s="18"/>
      <c r="Q144" s="16"/>
      <c r="R144" s="16"/>
      <c r="S144" s="16"/>
      <c r="T144" s="16"/>
      <c r="U144" s="16"/>
      <c r="V144" s="16"/>
      <c r="W144" s="16"/>
    </row>
    <row r="145" hidden="1" spans="1:23">
      <c r="A145" s="14" t="s">
        <v>1328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8"/>
      <c r="L145" s="16"/>
      <c r="M145" s="16"/>
      <c r="N145" s="16"/>
      <c r="O145" s="16"/>
      <c r="P145" s="18"/>
      <c r="Q145" s="16"/>
      <c r="R145" s="16"/>
      <c r="S145" s="16"/>
      <c r="T145" s="16"/>
      <c r="U145" s="16"/>
      <c r="V145" s="16"/>
      <c r="W145" s="16"/>
    </row>
    <row r="146" hidden="1" spans="1:23">
      <c r="A146" s="14" t="s">
        <v>1329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8"/>
      <c r="L146" s="16"/>
      <c r="M146" s="16"/>
      <c r="N146" s="16"/>
      <c r="O146" s="16"/>
      <c r="P146" s="18"/>
      <c r="Q146" s="16"/>
      <c r="R146" s="16"/>
      <c r="S146" s="16"/>
      <c r="T146" s="16"/>
      <c r="U146" s="16"/>
      <c r="V146" s="16"/>
      <c r="W146" s="16"/>
    </row>
    <row r="147" hidden="1" spans="1:23">
      <c r="A147" s="14" t="s">
        <v>1330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8"/>
      <c r="L147" s="16"/>
      <c r="M147" s="16"/>
      <c r="N147" s="16"/>
      <c r="O147" s="16"/>
      <c r="P147" s="18"/>
      <c r="Q147" s="16"/>
      <c r="R147" s="16"/>
      <c r="S147" s="16"/>
      <c r="T147" s="16"/>
      <c r="U147" s="16"/>
      <c r="V147" s="16"/>
      <c r="W147" s="16"/>
    </row>
    <row r="148" hidden="1" spans="1:23">
      <c r="A148" s="14" t="s">
        <v>1331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8"/>
      <c r="L148" s="16"/>
      <c r="M148" s="16"/>
      <c r="N148" s="16"/>
      <c r="O148" s="16"/>
      <c r="P148" s="18"/>
      <c r="Q148" s="16"/>
      <c r="R148" s="16"/>
      <c r="S148" s="16"/>
      <c r="T148" s="16"/>
      <c r="U148" s="16"/>
      <c r="V148" s="16"/>
      <c r="W148" s="16"/>
    </row>
    <row r="149" hidden="1" spans="1:23">
      <c r="A149" s="14" t="s">
        <v>1332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8"/>
      <c r="L149" s="16"/>
      <c r="M149" s="16"/>
      <c r="N149" s="16"/>
      <c r="O149" s="16"/>
      <c r="P149" s="18"/>
      <c r="Q149" s="16"/>
      <c r="R149" s="16"/>
      <c r="S149" s="16"/>
      <c r="T149" s="16"/>
      <c r="U149" s="16"/>
      <c r="V149" s="16"/>
      <c r="W149" s="16"/>
    </row>
    <row r="150" hidden="1" spans="1:23">
      <c r="A150" s="14" t="s">
        <v>1333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8"/>
      <c r="L150" s="16"/>
      <c r="M150" s="16"/>
      <c r="N150" s="16"/>
      <c r="O150" s="16"/>
      <c r="P150" s="18"/>
      <c r="Q150" s="16"/>
      <c r="R150" s="16"/>
      <c r="S150" s="16"/>
      <c r="T150" s="16"/>
      <c r="U150" s="16"/>
      <c r="V150" s="16"/>
      <c r="W150" s="16"/>
    </row>
  </sheetData>
  <mergeCells count="3">
    <mergeCell ref="B4:W4"/>
    <mergeCell ref="A4:A5"/>
    <mergeCell ref="B2:U3"/>
  </mergeCells>
  <printOptions horizontalCentered="1"/>
  <pageMargins left="0.471527777777778" right="0.471527777777778" top="0.590277777777778" bottom="0.471527777777778" header="0.313888888888889" footer="0.313888888888889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2022年一般公共预算收入表</vt:lpstr>
      <vt:lpstr>2022年一般公共预算支出表</vt:lpstr>
      <vt:lpstr>2022年一般公共预算收支平衡表</vt:lpstr>
      <vt:lpstr>2022年一般公共预算支出资金来源表</vt:lpstr>
      <vt:lpstr>2022年一般公共预算支出经济分类表</vt:lpstr>
      <vt:lpstr>2022年地市县一般公共预算收支表1</vt:lpstr>
      <vt:lpstr>2022年地市县一般公共预算收支表2</vt:lpstr>
      <vt:lpstr>2022年省对下一般公共预算转移支付预算表1</vt:lpstr>
      <vt:lpstr>2022年省对下一般公共预算转移支付预算表2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2006-02-19T13:15:00Z</dcterms:created>
  <cp:lastPrinted>2019-12-23T10:44:00Z</cp:lastPrinted>
  <dcterms:modified xsi:type="dcterms:W3CDTF">2022-05-23T07:06:14Z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