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4" firstSheet="3" activeTab="5"/>
  </bookViews>
  <sheets>
    <sheet name="目录" sheetId="1" r:id="rId1"/>
    <sheet name="2018年梁子湖区一般公共预算收入执行情况01" sheetId="2" r:id="rId2"/>
    <sheet name="2018年本级一般公共预算收入执行情况表02" sheetId="3" r:id="rId3"/>
    <sheet name="2018年梁子湖区一般公共预算支出执行情况表03" sheetId="4" r:id="rId4"/>
    <sheet name="2018年本级一般公共预算支出执行情况表04" sheetId="5" r:id="rId5"/>
    <sheet name="2018年本级基本支出执行情况表05" sheetId="6" r:id="rId6"/>
    <sheet name="2018年梁子湖区一般债务限额表06" sheetId="7" r:id="rId7"/>
    <sheet name="2018年梁子湖区政府性基金收入执行情况表07" sheetId="8" r:id="rId8"/>
    <sheet name="2018年本级政府性基金收入执行情况表08" sheetId="9" r:id="rId9"/>
    <sheet name="2018年梁子湖区政府性基金支出执行情况表09" sheetId="10" r:id="rId10"/>
    <sheet name="2018年本级政府性基金支出执行情况表10" sheetId="11" r:id="rId11"/>
    <sheet name="2018年梁子湖区专项债务限额表11" sheetId="12" r:id="rId12"/>
    <sheet name="2018年梁子湖区国有资本经营收入执行情况表" sheetId="13" r:id="rId13"/>
    <sheet name="2018年本级国有资本经营收入执行情况表" sheetId="14" r:id="rId14"/>
    <sheet name="2018年梁子湖区国有资本经营支出执行情况表" sheetId="15" r:id="rId15"/>
    <sheet name="2018年本级国有资本经营支出执行情况表" sheetId="16" r:id="rId16"/>
    <sheet name="2018年梁子湖区社会保险基金收入执行情况表" sheetId="17" r:id="rId17"/>
    <sheet name="2018年本级社会保险基金收入执行情况表" sheetId="18" r:id="rId18"/>
    <sheet name="2018年梁子湖区社会保险基金支出执行情况表" sheetId="19" r:id="rId19"/>
    <sheet name="2018年本级社会保险基金支出执行情况表" sheetId="20" r:id="rId20"/>
    <sheet name="2018年梁子湖区财政收入执行情况表" sheetId="21" r:id="rId21"/>
    <sheet name="2018年梁子湖区财政支出执行情况表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Order1" hidden="1">255</definedName>
    <definedName name="_Order2" hidden="1">255</definedName>
    <definedName name="2005年8月取数查询_查询_交叉表">'[1]人员职务'!#REF!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gxxe2003">'[6]P1012001'!$A$6:$E$117</definedName>
    <definedName name="_xlnm.Print_Area" localSheetId="20">'2018年梁子湖区财政收入执行情况表'!$A$1:$D$13</definedName>
    <definedName name="_xlnm.Print_Area" localSheetId="21">'2018年梁子湖区财政支出执行情况表'!$A$1:$D$13</definedName>
    <definedName name="_xlnm.Print_Area" localSheetId="1">'2018年梁子湖区一般公共预算收入执行情况01'!$A$1:$D$30</definedName>
    <definedName name="_xlnm.Print_Area" localSheetId="3">'2018年梁子湖区一般公共预算支出执行情况表03'!$A$1:$D$28</definedName>
    <definedName name="_xlnm.Print_Area" localSheetId="6">'2018年梁子湖区一般债务限额表06'!$A$1:$B$30</definedName>
    <definedName name="_xlnm.Print_Area" localSheetId="7">'2018年梁子湖区政府性基金收入执行情况表07'!$A$1:$D$36</definedName>
    <definedName name="_xlnm.Print_Area" localSheetId="9">'2018年梁子湖区政府性基金支出执行情况表09'!$A$1:$D$16</definedName>
    <definedName name="_xlnm.Print_Area" localSheetId="5">'2018年本级基本支出执行情况表05'!$A$1:$D$44</definedName>
    <definedName name="_xlnm.Print_Area" localSheetId="2">'2018年本级一般公共预算收入执行情况表02'!$A$1:$D$70</definedName>
    <definedName name="_xlnm.Print_Area" localSheetId="8">'2018年本级政府性基金收入执行情况表08'!$A$1:$D$48</definedName>
    <definedName name="_xlnm.Print_Area" localSheetId="10">'2018年本级政府性基金支出执行情况表10'!$B$1:$E$24</definedName>
    <definedName name="_xlnm.Print_Area" localSheetId="0">'目录'!$B$1:$B$41</definedName>
    <definedName name="_xlnm.Print_Titles" localSheetId="16">'2018年梁子湖区社会保险基金收入执行情况表'!$1:$3</definedName>
    <definedName name="_xlnm.Print_Titles" localSheetId="18">'2018年梁子湖区社会保险基金支出执行情况表'!$1:$3</definedName>
    <definedName name="_xlnm.Print_Titles" localSheetId="3">'2018年梁子湖区一般公共预算支出执行情况表03'!$1:$3</definedName>
    <definedName name="_xlnm.Print_Titles" localSheetId="6">'2018年梁子湖区一般债务限额表06'!$1:$3</definedName>
    <definedName name="_xlnm.Print_Titles" localSheetId="7">'2018年梁子湖区政府性基金收入执行情况表07'!$1:$3</definedName>
    <definedName name="_xlnm.Print_Titles" localSheetId="9">'2018年梁子湖区政府性基金支出执行情况表09'!$1:$3</definedName>
    <definedName name="_xlnm.Print_Titles" localSheetId="11">'2018年梁子湖区专项债务限额表11'!$1:$4</definedName>
    <definedName name="_xlnm.Print_Titles" localSheetId="13">'2018年本级国有资本经营收入执行情况表'!$1:$3</definedName>
    <definedName name="_xlnm.Print_Titles" localSheetId="5">'2018年本级基本支出执行情况表05'!$1:$3</definedName>
    <definedName name="_xlnm.Print_Titles" localSheetId="17">'2018年本级社会保险基金收入执行情况表'!$1:$3</definedName>
    <definedName name="_xlnm.Print_Titles" localSheetId="2">'2018年本级一般公共预算收入执行情况表02'!$1:$3</definedName>
    <definedName name="_xlnm.Print_Titles" localSheetId="4">'2018年本级一般公共预算支出执行情况表04'!$1:$3</definedName>
    <definedName name="_xlnm.Print_Titles" localSheetId="8">'2018年本级政府性基金收入执行情况表08'!$1:$3</definedName>
    <definedName name="_xlnm.Print_Titles" localSheetId="10">'2018年本级政府性基金支出执行情况表10'!$1:$4</definedName>
    <definedName name="s1" localSheetId="1">#REF!</definedName>
    <definedName name="s1" localSheetId="4">#REF!</definedName>
    <definedName name="s1" localSheetId="10">#REF!</definedName>
    <definedName name="s1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_xlnm._FilterDatabase" localSheetId="4" hidden="1">'2018年本级一般公共预算支出执行情况表04'!$A$3:$F$33</definedName>
    <definedName name="_xlnm._FilterDatabase" localSheetId="10" hidden="1">'2018年本级政府性基金支出执行情况表10'!$A$4:$L$24</definedName>
  </definedNames>
  <calcPr fullCalcOnLoad="1"/>
</workbook>
</file>

<file path=xl/comments10.xml><?xml version="1.0" encoding="utf-8"?>
<comments xmlns="http://schemas.openxmlformats.org/spreadsheetml/2006/main">
  <authors>
    <author>胡进城/预算处（编审中心）/湖北省财政厅</author>
  </authors>
  <commentList>
    <comment ref="J13" authorId="0">
      <text>
        <r>
          <rPr>
            <b/>
            <sz val="9"/>
            <rFont val="宋体"/>
            <family val="0"/>
          </rPr>
          <t>国库支出数</t>
        </r>
      </text>
    </comment>
  </commentList>
</comments>
</file>

<file path=xl/sharedStrings.xml><?xml version="1.0" encoding="utf-8"?>
<sst xmlns="http://schemas.openxmlformats.org/spreadsheetml/2006/main" count="726" uniqueCount="491">
  <si>
    <t xml:space="preserve">         政府预算公开表格样式（参考）目录</t>
  </si>
  <si>
    <t>一、2018年梁子湖区一般公共预算收入执行情况</t>
  </si>
  <si>
    <t>二、2018年本级一般公共预算收入执行情况表</t>
  </si>
  <si>
    <t>三、2018年梁子湖区一般公共预算支出执行情况表</t>
  </si>
  <si>
    <t>四、2018年本级一般公共预算支出执行情况表</t>
  </si>
  <si>
    <t>五、2018年本级基本支出执行情况表</t>
  </si>
  <si>
    <t>六、2018年梁子湖区一般债务限额表</t>
  </si>
  <si>
    <t>七、2018年梁子湖区政府性基金收入执行情况表</t>
  </si>
  <si>
    <t>八、2018年本级政府性基金收入执行情况表</t>
  </si>
  <si>
    <t>九、2018年梁子湖区政府性基金支出执行情况表</t>
  </si>
  <si>
    <t>十、2018年本级政府性基金支出执行情况表</t>
  </si>
  <si>
    <t>十一、2018年梁子湖区专项债务限额表</t>
  </si>
  <si>
    <t>十二、2018年梁子湖区国有资本经营收入执行情况表</t>
  </si>
  <si>
    <t>十三、2018年本级国有资本经营收入执行情况表</t>
  </si>
  <si>
    <t>十四、2018年梁子湖区国有资本经营支出执行情况表</t>
  </si>
  <si>
    <t>十五、2018年本级国有资本经营支出执行情况表</t>
  </si>
  <si>
    <t>十六、2018年梁子湖区社会保险基金收入执行情况表</t>
  </si>
  <si>
    <t>十七、2018年本级社会保险基金收入执行情况表</t>
  </si>
  <si>
    <t>十八、2018年梁子湖区社会保险基金支出执行情况表</t>
  </si>
  <si>
    <t>十九、2018年本级社会保险基金支出执行情况表</t>
  </si>
  <si>
    <t>二十、2018年梁子湖区财政收入执行情况表</t>
  </si>
  <si>
    <t>二十一、2018年梁子湖区财政支出执行情况表</t>
  </si>
  <si>
    <t>二十二、2018年梁子湖区一般公共预算收入预算表</t>
  </si>
  <si>
    <t>二十三、2018年本级一般公共预算收入预算表</t>
  </si>
  <si>
    <t>二十四、2018年梁子湖区一般公共预算支出预算表</t>
  </si>
  <si>
    <t>二十五、2018年本级一般公共预算支出预算表</t>
  </si>
  <si>
    <t>二十六、2018年本级基本支出预算表</t>
  </si>
  <si>
    <t>二十七、2018年梁子湖区政府性基金收入预算表</t>
  </si>
  <si>
    <t>二十八、2018年本级政府性基金收入预算表</t>
  </si>
  <si>
    <t>二十九、2018年梁子湖区政府性基金支出预算表</t>
  </si>
  <si>
    <t>三十、2018年本级政府性基金支出预算表</t>
  </si>
  <si>
    <t>三十一、2018年梁子湖区国有资本经营收入预算表</t>
  </si>
  <si>
    <t>三十二、2018年本级国有资本经营收入预算表</t>
  </si>
  <si>
    <t>三十三、2018年梁子湖区国有资本经营支出预算表</t>
  </si>
  <si>
    <t>三十四、2018年本级国有资本经营支出预算表</t>
  </si>
  <si>
    <t>三十五、2018年梁子湖区社会保险基金收入预算表</t>
  </si>
  <si>
    <t>三十六、2018年本级社会保险基金收入预算表</t>
  </si>
  <si>
    <t>三十七、2018年梁子湖区社会保险基金支出预算表</t>
  </si>
  <si>
    <t>三十八、2018年本级社会保险基金支出预算表</t>
  </si>
  <si>
    <t>三十九、2018年梁子湖区财政收入预算表</t>
  </si>
  <si>
    <t>四十、2018年梁子湖区财政支出预算表</t>
  </si>
  <si>
    <t>2018年梁子湖区一般公共预算收入情况表</t>
  </si>
  <si>
    <t>表一</t>
  </si>
  <si>
    <t>单位：万元</t>
  </si>
  <si>
    <t>项        目</t>
  </si>
  <si>
    <t>2018年预算数</t>
  </si>
  <si>
    <t>2018年完成数</t>
  </si>
  <si>
    <t>占预算数%</t>
  </si>
  <si>
    <t>国库11月份数据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</si>
  <si>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</si>
  <si>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</si>
  <si>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</si>
  <si>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</si>
  <si>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</si>
  <si>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</si>
  <si>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</si>
  <si>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</si>
  <si>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</si>
  <si>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</si>
  <si>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</si>
  <si>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</si>
  <si>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</si>
  <si>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</si>
  <si>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</si>
  <si>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</si>
  <si>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</si>
  <si>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</si>
  <si>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</si>
  <si>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</si>
  <si>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</si>
  <si>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</si>
  <si>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</si>
  <si>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    入    合    计</t>
  </si>
  <si>
    <t>2018年本级一般公共预算收入执行情况表</t>
  </si>
  <si>
    <t>表二</t>
  </si>
  <si>
    <t>2018预算数</t>
  </si>
  <si>
    <t>一、区本级一般公共预算收入</t>
  </si>
  <si>
    <t xml:space="preserve">  （一）税收收入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</si>
  <si>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</si>
  <si>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</si>
  <si>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</si>
  <si>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</si>
  <si>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</si>
  <si>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</si>
  <si>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</si>
  <si>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</si>
  <si>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</si>
  <si>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</si>
  <si>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</si>
  <si>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</si>
  <si>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烟叶税</t>
  </si>
  <si>
    <t xml:space="preserve">   环境保护税(款)</t>
  </si>
  <si>
    <t xml:space="preserve">  （二）非税收入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</si>
  <si>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</si>
  <si>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</si>
  <si>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</si>
  <si>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</si>
  <si>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国有资源(资产)有偿使用收入</t>
  </si>
  <si>
    <t xml:space="preserve">   其他收入</t>
  </si>
  <si>
    <t>二、转移性收入</t>
  </si>
  <si>
    <t xml:space="preserve">  （一）返还性收入</t>
  </si>
  <si>
    <t xml:space="preserve">      1、税收返还收入</t>
  </si>
  <si>
    <t xml:space="preserve">      2、体制调整基数返还</t>
  </si>
  <si>
    <t xml:space="preserve">      3、营改增五五分成返还基数</t>
  </si>
  <si>
    <t xml:space="preserve">  （二）一般性转移支付收入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</si>
  <si>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</si>
  <si>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</si>
  <si>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</si>
  <si>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</si>
  <si>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</si>
  <si>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</si>
  <si>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</si>
  <si>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</si>
  <si>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</si>
  <si>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</si>
  <si>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</si>
  <si>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</si>
  <si>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</si>
  <si>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</si>
  <si>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</si>
  <si>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</si>
  <si>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</si>
  <si>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</si>
  <si>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</si>
  <si>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</si>
  <si>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公共安全共同财政事权转移支付收入</t>
  </si>
  <si>
    <t xml:space="preserve">      教育共同财政事权转移支付收入</t>
  </si>
  <si>
    <t xml:space="preserve">     文化旅游体育与传媒共同财政事权转移支付</t>
  </si>
  <si>
    <t xml:space="preserve">      社会保障和就业共同财政事权转移支付</t>
  </si>
  <si>
    <t xml:space="preserve">     卫生健康共同财政事权转移支付</t>
  </si>
  <si>
    <t xml:space="preserve">     节能环保共同财政事权转移支付</t>
  </si>
  <si>
    <t xml:space="preserve">     农林水共同财政事权转移支付</t>
  </si>
  <si>
    <t xml:space="preserve">     交通运输共同财政事权转移支付</t>
  </si>
  <si>
    <t xml:space="preserve">     住房保障共同财政事权转移支付</t>
  </si>
  <si>
    <t xml:space="preserve">     其它共同财政事权转移支付</t>
  </si>
  <si>
    <t xml:space="preserve">  （三）专项转移支付收入</t>
  </si>
  <si>
    <t xml:space="preserve">  （四）上解收入</t>
  </si>
  <si>
    <t xml:space="preserve">  （五）上年结转收入</t>
  </si>
  <si>
    <t xml:space="preserve">  （六）调入资金</t>
  </si>
  <si>
    <t xml:space="preserve">  （七）预算稳定调节基金</t>
  </si>
  <si>
    <t>三、债务收入</t>
  </si>
  <si>
    <t>2018年梁子湖区一般公共预算支出执行情况表</t>
  </si>
  <si>
    <t>表三</t>
  </si>
  <si>
    <t>项  目</t>
  </si>
  <si>
    <t>11月底国库数据</t>
  </si>
  <si>
    <t>12月国库数据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</si>
  <si>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</si>
  <si>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</si>
  <si>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</si>
  <si>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</si>
  <si>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</si>
  <si>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</si>
  <si>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</si>
  <si>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</si>
  <si>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</si>
  <si>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</si>
  <si>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</si>
  <si>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</si>
  <si>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</si>
  <si>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</si>
  <si>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</si>
  <si>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</si>
  <si>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</si>
  <si>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</si>
  <si>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</si>
  <si>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</si>
  <si>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</si>
  <si>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</si>
  <si>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</si>
  <si>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二十三、国债还本付息支出</t>
  </si>
  <si>
    <t>二十四、其他支出</t>
  </si>
  <si>
    <t>支  出  合  计</t>
  </si>
  <si>
    <t>2018年本级一般公共预算支出执行情况表</t>
  </si>
  <si>
    <t>表四</t>
  </si>
  <si>
    <t>备  注</t>
  </si>
  <si>
    <t>一、区本级一般公共预算支出</t>
  </si>
  <si>
    <t xml:space="preserve">   1、一般公共服务支出</t>
  </si>
  <si>
    <t xml:space="preserve">   2、外交支出</t>
  </si>
  <si>
    <t xml:space="preserve">   3、国防支出</t>
  </si>
  <si>
    <t xml:space="preserve">   4、公共安全支出</t>
  </si>
  <si>
    <t xml:space="preserve">   5、教育支出</t>
  </si>
  <si>
    <t xml:space="preserve">   6、科学技术支出</t>
  </si>
  <si>
    <t xml:space="preserve">   7、文化体育与传媒支出</t>
  </si>
  <si>
    <t xml:space="preserve">   8、社会保障和就业支出</t>
  </si>
  <si>
    <t xml:space="preserve">   9、医疗卫生与计划生育支出</t>
  </si>
  <si>
    <t xml:space="preserve">   10、节能环保支出</t>
  </si>
  <si>
    <t xml:space="preserve">   11、城乡社区支出</t>
  </si>
  <si>
    <t xml:space="preserve">   12、农林水支出</t>
  </si>
  <si>
    <t xml:space="preserve">   13、交通运输支出</t>
  </si>
  <si>
    <t xml:space="preserve">   14、资源勘探信息等支出</t>
  </si>
  <si>
    <t xml:space="preserve">   15、商业服务业等支出</t>
  </si>
  <si>
    <t xml:space="preserve">   16、金融支出</t>
  </si>
  <si>
    <t xml:space="preserve">   17、援助其他地区支出</t>
  </si>
  <si>
    <t xml:space="preserve">   18、国土海洋气象等支出</t>
  </si>
  <si>
    <t xml:space="preserve">   19、住房保障支出</t>
  </si>
  <si>
    <t xml:space="preserve">   20、粮油物资储备支出</t>
  </si>
  <si>
    <t xml:space="preserve">   21、灾害防治及应急管理支出</t>
  </si>
  <si>
    <t xml:space="preserve">   22、预备费</t>
  </si>
  <si>
    <t xml:space="preserve">   23、国债还本付息支出</t>
  </si>
  <si>
    <t xml:space="preserve">   24、其他支出</t>
  </si>
  <si>
    <t xml:space="preserve">二、转移性支出 </t>
  </si>
  <si>
    <t xml:space="preserve">   1、上解上级支出</t>
  </si>
  <si>
    <t>三、债务还本支出</t>
  </si>
  <si>
    <t>2018年本级基本支出执行情况表</t>
  </si>
  <si>
    <t>表五</t>
  </si>
  <si>
    <t>支出目级</t>
  </si>
  <si>
    <t>到11月期末余额</t>
  </si>
  <si>
    <t>合计</t>
  </si>
  <si>
    <t>一、机关工资福利支出</t>
  </si>
  <si>
    <t>301 工资福利支出</t>
  </si>
  <si>
    <t xml:space="preserve">  工资奖金津补贴</t>
  </si>
  <si>
    <t xml:space="preserve">  30101 基本工资</t>
  </si>
  <si>
    <t xml:space="preserve">  社会保障缴费</t>
  </si>
  <si>
    <t xml:space="preserve">  30102 津贴补贴</t>
  </si>
  <si>
    <t xml:space="preserve">  住房公积金</t>
  </si>
  <si>
    <t xml:space="preserve">  其他工资福利支出</t>
  </si>
  <si>
    <t xml:space="preserve">  30103 奖金</t>
  </si>
  <si>
    <t>二、机关商品和服务支出</t>
  </si>
  <si>
    <t xml:space="preserve">  30104 其他社会保障缴费</t>
  </si>
  <si>
    <t xml:space="preserve">  办公经费</t>
  </si>
  <si>
    <t xml:space="preserve">  30106 伙食补助费</t>
  </si>
  <si>
    <t xml:space="preserve">  印刷费</t>
  </si>
  <si>
    <t xml:space="preserve">  30107 绩效工资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</si>
  <si>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</si>
  <si>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</si>
  <si>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</si>
  <si>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</si>
  <si>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因公出国境费用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</si>
  <si>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</si>
  <si>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</si>
  <si>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</si>
  <si>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</si>
  <si>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</si>
  <si>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劳务费</t>
  </si>
  <si>
    <t xml:space="preserve">  委托业务费</t>
  </si>
  <si>
    <t xml:space="preserve">  公务接待费</t>
  </si>
  <si>
    <t xml:space="preserve">  工会经费</t>
  </si>
  <si>
    <t xml:space="preserve">  公务用车运行维护费</t>
  </si>
  <si>
    <t xml:space="preserve">  公务用车补贴</t>
  </si>
  <si>
    <t xml:space="preserve">  干部教育培训费</t>
  </si>
  <si>
    <t xml:space="preserve">  30108 机关事业单位基本养老保险缴费</t>
  </si>
  <si>
    <t xml:space="preserve">  福利费</t>
  </si>
  <si>
    <t>302 商品和服务支出</t>
  </si>
  <si>
    <t xml:space="preserve">  其他费用 </t>
  </si>
  <si>
    <t xml:space="preserve">  30201 办公费</t>
  </si>
  <si>
    <t>三、机关资本性支出（一）</t>
  </si>
  <si>
    <t xml:space="preserve">  30301 离休费</t>
  </si>
  <si>
    <t xml:space="preserve">  公务用车购置</t>
  </si>
  <si>
    <t xml:space="preserve">  30302 退休费</t>
  </si>
  <si>
    <t xml:space="preserve">  专用设备购置费</t>
  </si>
  <si>
    <t xml:space="preserve">  图书资料购置费</t>
  </si>
  <si>
    <t xml:space="preserve">  办公设备购置费</t>
  </si>
  <si>
    <t>四、对事业单位经常性补助</t>
  </si>
  <si>
    <t xml:space="preserve">  30305 生活补助</t>
  </si>
  <si>
    <t>五、对个人和家庭的补助</t>
  </si>
  <si>
    <t xml:space="preserve">  30306 救济费</t>
  </si>
  <si>
    <t xml:space="preserve">  离退休支出</t>
  </si>
  <si>
    <t xml:space="preserve">  30307 医疗费</t>
  </si>
  <si>
    <t xml:space="preserve">  其他补助支出</t>
  </si>
  <si>
    <t xml:space="preserve">  30499 其他对企事业单位的补贴</t>
  </si>
  <si>
    <t xml:space="preserve">  住房补贴</t>
  </si>
  <si>
    <t>309 基本建设支出</t>
  </si>
  <si>
    <t xml:space="preserve">  助学金</t>
  </si>
  <si>
    <t>310 其他资本性支出</t>
  </si>
  <si>
    <t/>
  </si>
  <si>
    <t xml:space="preserve">  31001 房屋建筑物购建</t>
  </si>
  <si>
    <t xml:space="preserve">    支    出    合    计</t>
  </si>
  <si>
    <t xml:space="preserve">  31002 办公设备购置</t>
  </si>
  <si>
    <t xml:space="preserve">  31003 专用设备购置</t>
  </si>
  <si>
    <t xml:space="preserve">  31005 基础设施建设</t>
  </si>
  <si>
    <t xml:space="preserve">  31006 大型修缮</t>
  </si>
  <si>
    <t xml:space="preserve">  31007 信息网络及软件购置更新</t>
  </si>
  <si>
    <t xml:space="preserve">  31013 公务用车购置</t>
  </si>
  <si>
    <t xml:space="preserve">  31019 其他交通工具购置</t>
  </si>
  <si>
    <t xml:space="preserve">  31099 其他资本性支出</t>
  </si>
  <si>
    <t>399 其他支出</t>
  </si>
  <si>
    <t xml:space="preserve">  39999 其他支出</t>
  </si>
  <si>
    <t>2018年梁子湖区一般债务限额表</t>
  </si>
  <si>
    <t>表六</t>
  </si>
  <si>
    <t>地  区</t>
  </si>
  <si>
    <t>限额</t>
  </si>
  <si>
    <t>2018年</t>
  </si>
  <si>
    <t>咸安区</t>
  </si>
  <si>
    <t>嘉鱼县</t>
  </si>
  <si>
    <t>赤壁市</t>
  </si>
  <si>
    <t>通城县</t>
  </si>
  <si>
    <t>崇阳县</t>
  </si>
  <si>
    <t>通山县</t>
  </si>
  <si>
    <t>恩施州</t>
  </si>
  <si>
    <t>恩施州本级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</si>
  <si>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</si>
  <si>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</si>
  <si>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</si>
  <si>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</si>
  <si>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</si>
  <si>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</si>
  <si>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</si>
  <si>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</si>
  <si>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</si>
  <si>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随州市本级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</si>
  <si>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</si>
  <si>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</si>
  <si>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</si>
  <si>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</si>
  <si>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</si>
  <si>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</si>
  <si>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</si>
  <si>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2018年梁子湖区政府性基金收入执行情况表</t>
  </si>
  <si>
    <t>表七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</si>
  <si>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</si>
  <si>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</si>
  <si>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</si>
  <si>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</si>
  <si>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三、国家电影事业发展专项资金收入</t>
  </si>
  <si>
    <t>六、城市公用事业附加收入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</si>
  <si>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</si>
  <si>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</si>
  <si>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</si>
  <si>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</si>
  <si>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</si>
  <si>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</si>
  <si>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</si>
  <si>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</si>
  <si>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</si>
  <si>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</si>
  <si>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</si>
  <si>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</si>
  <si>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</si>
  <si>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</si>
  <si>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</si>
  <si>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</si>
  <si>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</si>
  <si>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</si>
  <si>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十二、车辆通行费</t>
  </si>
  <si>
    <t>十三、污水处理费收入</t>
  </si>
  <si>
    <t>十四、彩票发行机构和彩票销售机构的业务费用</t>
  </si>
  <si>
    <t>十八、其他政府性基金收入</t>
  </si>
  <si>
    <t>十九、彩票发行机构和彩票销售机构的业务费用</t>
  </si>
  <si>
    <t>十五、其他政府性基金收入</t>
  </si>
  <si>
    <t>十六、债务收入</t>
  </si>
  <si>
    <t>　</t>
  </si>
  <si>
    <t>收  入  总  计</t>
  </si>
  <si>
    <t>2018年本级政府性基金收入执行情况表</t>
  </si>
  <si>
    <t>表八</t>
  </si>
  <si>
    <t>项目</t>
  </si>
  <si>
    <t>2018完成数</t>
  </si>
  <si>
    <r>
      <t>11</t>
    </r>
    <r>
      <rPr>
        <sz val="11"/>
        <rFont val="宋体"/>
        <family val="0"/>
      </rPr>
      <t>月底国库数据</t>
    </r>
  </si>
  <si>
    <t>收  入  合  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</si>
  <si>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</si>
  <si>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</si>
  <si>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</si>
  <si>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</si>
  <si>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>债务收入</t>
  </si>
  <si>
    <t xml:space="preserve">   …</t>
  </si>
  <si>
    <t xml:space="preserve">    …</t>
  </si>
  <si>
    <t>2018年梁子湖区政府性基金支出执行情况表</t>
  </si>
  <si>
    <t>表九</t>
  </si>
  <si>
    <t>项    目</t>
  </si>
  <si>
    <r>
      <t>国库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月底数据</t>
    </r>
  </si>
  <si>
    <r>
      <t>12</t>
    </r>
    <r>
      <rPr>
        <sz val="12"/>
        <rFont val="宋体"/>
        <family val="0"/>
      </rPr>
      <t>月份数据</t>
    </r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</si>
  <si>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</si>
  <si>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</si>
  <si>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</si>
  <si>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</si>
  <si>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</si>
  <si>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</si>
  <si>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</si>
  <si>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</si>
  <si>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</si>
  <si>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</si>
  <si>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十一、债务发行费支出</t>
  </si>
  <si>
    <t>支  出  总  计</t>
  </si>
  <si>
    <t>2018年本级政府性基金支出执行情况表</t>
  </si>
  <si>
    <t>表十</t>
  </si>
  <si>
    <t>项   目</t>
  </si>
  <si>
    <t>支出合计</t>
  </si>
  <si>
    <t>转移性支出</t>
  </si>
  <si>
    <t xml:space="preserve">    政府性基金转移支付</t>
  </si>
  <si>
    <t>债务还本支出</t>
  </si>
  <si>
    <t>调出资金</t>
  </si>
  <si>
    <t>2018年梁子湖区专项债务限额表</t>
  </si>
  <si>
    <t>表十一</t>
  </si>
  <si>
    <r>
      <t xml:space="preserve">地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区</t>
    </r>
  </si>
  <si>
    <t>2018年梁子湖区国有资本经营收入执行情况表</t>
  </si>
  <si>
    <t>表十二</t>
  </si>
  <si>
    <t>一、利润收入</t>
  </si>
  <si>
    <t>电力企业利润收入</t>
  </si>
  <si>
    <t>运输企业利润收入</t>
  </si>
  <si>
    <t>机械企业利润收入</t>
  </si>
  <si>
    <t>…</t>
  </si>
  <si>
    <t>二、股利、股息收入</t>
  </si>
  <si>
    <t>国有控股公司股利、股息收入</t>
  </si>
  <si>
    <t>三、产权转让收入</t>
  </si>
  <si>
    <t>国有股权、股份转让收入</t>
  </si>
  <si>
    <t>四、清算收入</t>
  </si>
  <si>
    <t>五、其他国有资本经营收入</t>
  </si>
  <si>
    <t>国 有 资 本 经 营 收 入</t>
  </si>
  <si>
    <t>上 年 结 转 收 入</t>
  </si>
  <si>
    <t>收 入 合 计</t>
  </si>
  <si>
    <t>备注：梁子湖区无国有资本经营收支</t>
  </si>
  <si>
    <t>2018年本级国有资本经营收入执行情况表</t>
  </si>
  <si>
    <t>表十三</t>
  </si>
  <si>
    <t xml:space="preserve">   运输企业利润收入</t>
  </si>
  <si>
    <r>
      <t xml:space="preserve"> </t>
    </r>
    <r>
      <rPr>
        <b/>
        <sz val="10"/>
        <rFont val="宋体"/>
        <family val="0"/>
      </rPr>
      <t xml:space="preserve">    …</t>
    </r>
  </si>
  <si>
    <t xml:space="preserve">   机械企业利润收入</t>
  </si>
  <si>
    <t>投资服务企业利润收入</t>
  </si>
  <si>
    <t>纺织轻工企业利润收入</t>
  </si>
  <si>
    <t>贸易企业利润收入</t>
  </si>
  <si>
    <t>建筑施工企业利润收入</t>
  </si>
  <si>
    <t xml:space="preserve">   国有控股公司股利、股息收入</t>
  </si>
  <si>
    <t>2018年梁子湖区国有资本经营支出执行情况表</t>
  </si>
  <si>
    <t>表十四</t>
  </si>
  <si>
    <t>一、社会保障和就业支出</t>
  </si>
  <si>
    <t>二、国有资本经营预算支出</t>
  </si>
  <si>
    <t xml:space="preserve">    解决历史遗留问题及改革成本支出</t>
  </si>
  <si>
    <t xml:space="preserve">        厂办大集体改革支出</t>
  </si>
  <si>
    <t xml:space="preserve">        “三供一业”移交补助支出</t>
  </si>
  <si>
    <r>
      <t xml:space="preserve">        </t>
    </r>
    <r>
      <rPr>
        <sz val="10"/>
        <rFont val="宋体"/>
        <family val="0"/>
      </rPr>
      <t>…</t>
    </r>
  </si>
  <si>
    <t xml:space="preserve">    国有企业资本金注入</t>
  </si>
  <si>
    <t xml:space="preserve">    国有经济结构调整支出</t>
  </si>
  <si>
    <t xml:space="preserve">    公益性设施投资支出</t>
  </si>
  <si>
    <t xml:space="preserve">    国有企业政策性补贴</t>
  </si>
  <si>
    <t xml:space="preserve">    其他国有资本经营预算支出</t>
  </si>
  <si>
    <t>三、转移性支出</t>
  </si>
  <si>
    <t xml:space="preserve">    调出资金</t>
  </si>
  <si>
    <t xml:space="preserve">         国有资本经营预算调出资金</t>
  </si>
  <si>
    <t>国 有 资 本 经 营 支 出</t>
  </si>
  <si>
    <t>结 转 下 年 支 出</t>
  </si>
  <si>
    <t>2018年本级国有资本经营支出执行情况表</t>
  </si>
  <si>
    <t>表十五</t>
  </si>
  <si>
    <t xml:space="preserve">       “三供一业”移交补助支出</t>
  </si>
  <si>
    <t xml:space="preserve">       …</t>
  </si>
  <si>
    <t xml:space="preserve"> 国有企业资本金注入</t>
  </si>
  <si>
    <t xml:space="preserve"> 其他国有资本经营预算支出</t>
  </si>
  <si>
    <t>2018年梁子湖区社会保险基金收入执行情况表</t>
  </si>
  <si>
    <t>表十六</t>
  </si>
  <si>
    <t>预算数</t>
  </si>
  <si>
    <t>完成数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</si>
  <si>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</si>
  <si>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</si>
  <si>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</si>
  <si>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</si>
  <si>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t>二、机关事业单位基本养老保险基金</t>
    </r>
    <r>
      <rPr>
        <sz val="10"/>
        <color indexed="8"/>
        <rFont val="宋体"/>
        <family val="0"/>
      </rPr>
      <t>收入</t>
    </r>
  </si>
  <si>
    <r>
      <t>三、城乡居民基本养老保险基金</t>
    </r>
    <r>
      <rPr>
        <sz val="10"/>
        <color indexed="8"/>
        <rFont val="宋体"/>
        <family val="0"/>
      </rPr>
      <t>收入</t>
    </r>
  </si>
  <si>
    <t>四、城镇职工基本医疗保险基金收入</t>
  </si>
  <si>
    <r>
      <t>五、城乡居民基本医疗保险基金</t>
    </r>
    <r>
      <rPr>
        <sz val="10"/>
        <color indexed="8"/>
        <rFont val="宋体"/>
        <family val="0"/>
      </rPr>
      <t>收入</t>
    </r>
  </si>
  <si>
    <t>六、失业保险基金收入</t>
  </si>
  <si>
    <t>七、工伤保险基金收入</t>
  </si>
  <si>
    <r>
      <t>八、生育保险基金</t>
    </r>
    <r>
      <rPr>
        <sz val="10"/>
        <color indexed="8"/>
        <rFont val="宋体"/>
        <family val="0"/>
      </rPr>
      <t>收入</t>
    </r>
  </si>
  <si>
    <t>社会保险基金收入合计</t>
  </si>
  <si>
    <t>备注：梁子湖区社会保险基金由鄂州市统筹使用，梁子湖区无社会保险基金收支</t>
  </si>
  <si>
    <t>2018年本级社会保险基金收入执行情况表</t>
  </si>
  <si>
    <t>表十七</t>
  </si>
  <si>
    <t>二、机关事业单位基本养老保险基金收入</t>
  </si>
  <si>
    <t>三、失业保险基金收入</t>
  </si>
  <si>
    <t>2018年梁子湖区社会保险基金支出执行情况表</t>
  </si>
  <si>
    <t>表十八</t>
  </si>
  <si>
    <t>项　目</t>
  </si>
  <si>
    <t>一、企业职工基本养老保险基金支出</t>
  </si>
  <si>
    <t>　　其中：基本养老金支出</t>
  </si>
  <si>
    <t>二、机关事业单位基本养老保险基金支出</t>
  </si>
  <si>
    <r>
      <t>三、城乡居民基本养老保险基金</t>
    </r>
    <r>
      <rPr>
        <sz val="10"/>
        <color indexed="8"/>
        <rFont val="宋体"/>
        <family val="0"/>
      </rPr>
      <t>支出</t>
    </r>
  </si>
  <si>
    <t>四、城镇职工基本医疗保险基金支出</t>
  </si>
  <si>
    <t>　　其中：基本医疗保险待遇支出</t>
  </si>
  <si>
    <r>
      <t>五、城乡居民基本医疗保险基金</t>
    </r>
    <r>
      <rPr>
        <sz val="10"/>
        <color indexed="8"/>
        <rFont val="宋体"/>
        <family val="0"/>
      </rPr>
      <t>支出</t>
    </r>
  </si>
  <si>
    <t>六、失业保险基金支出</t>
  </si>
  <si>
    <t>　　其中：失业保险金支出</t>
  </si>
  <si>
    <t>七、工伤保险基金支出</t>
  </si>
  <si>
    <t>　　其中：工伤保险待遇支出</t>
  </si>
  <si>
    <r>
      <t>八、生育保险基金</t>
    </r>
    <r>
      <rPr>
        <sz val="10"/>
        <color indexed="8"/>
        <rFont val="宋体"/>
        <family val="0"/>
      </rPr>
      <t>支出</t>
    </r>
  </si>
  <si>
    <t>　　其中：生育保险待遇支出</t>
  </si>
  <si>
    <t>社会保险基金支出合计</t>
  </si>
  <si>
    <t>　　其中：社会保险待遇支出</t>
  </si>
  <si>
    <t>2018年本级社会保险基金支出执行情况表</t>
  </si>
  <si>
    <t>表十九</t>
  </si>
  <si>
    <t>三、失业保险基金支出</t>
  </si>
  <si>
    <t>2018年梁子湖区财政收入执行情况表</t>
  </si>
  <si>
    <t>表二十</t>
  </si>
  <si>
    <t>一、一般公共预算收入</t>
  </si>
  <si>
    <t xml:space="preserve">    其中：本级收入</t>
  </si>
  <si>
    <t>二、政府性基金收入</t>
  </si>
  <si>
    <t>三、国有资本经营收入</t>
  </si>
  <si>
    <t xml:space="preserve">                    其中：本级收入</t>
  </si>
  <si>
    <t>2018年梁子湖区财政支出执行情况表</t>
  </si>
  <si>
    <t>表二十一</t>
  </si>
  <si>
    <t>一、一般公共预算支出</t>
  </si>
  <si>
    <t xml:space="preserve">    其中：本级支出</t>
  </si>
  <si>
    <t>二、政府性基金支出</t>
  </si>
  <si>
    <t>三、国有资本经营支出</t>
  </si>
  <si>
    <r>
      <t xml:space="preserve">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支    出    合    计</t>
    </r>
  </si>
  <si>
    <t xml:space="preserve">           其中：本级支出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</si>
</sst>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\$#,##0;\(\$#,##0\)"/>
    <numFmt numFmtId="178" formatCode="#,##0;\-#,##0;&quot;-&quot;"/>
    <numFmt numFmtId="179" formatCode="&quot;￥&quot;* _-#,##0;&quot;￥&quot;* \-#,##0;&quot;￥&quot;* _-&quot;-&quot;;@"/>
    <numFmt numFmtId="180" formatCode="* #,##0.00;* \-#,##0.00;* &quot;-&quot;??;@"/>
    <numFmt numFmtId="181" formatCode="* #,##0;* \-#,##0;* &quot;-&quot;;@"/>
    <numFmt numFmtId="182" formatCode="_(&quot;$&quot;* #,##0.00_);_(&quot;$&quot;* \(#,##0.00\);_(&quot;$&quot;* &quot;-&quot;??_);_(@_)"/>
    <numFmt numFmtId="183" formatCode="_-&quot;$&quot;* #,##0_-;\-&quot;$&quot;* #,##0_-;_-&quot;$&quot;* &quot;-&quot;_-;_-@_-"/>
    <numFmt numFmtId="184" formatCode="\$#,##0.00;\(\$#,##0.00\)"/>
    <numFmt numFmtId="185" formatCode="#,##0;\(#,##0\)"/>
    <numFmt numFmtId="186" formatCode="#,##0.0000"/>
    <numFmt numFmtId="187" formatCode="&quot;$&quot;#,##0;[Red]\-&quot;$&quot;#,##0"/>
    <numFmt numFmtId="188" formatCode="#,##0.000"/>
    <numFmt numFmtId="189" formatCode="&quot;$&quot;#,##0;\-&quot;$&quot;#,##0"/>
    <numFmt numFmtId="190" formatCode="0.0"/>
    <numFmt numFmtId="191" formatCode="0_ "/>
    <numFmt numFmtId="192" formatCode="0.0%"/>
    <numFmt numFmtId="193" formatCode="0_);[Red]\(0\)"/>
    <numFmt numFmtId="194" formatCode="0.00_);[Red]\(0.00\)"/>
    <numFmt numFmtId="195" formatCode="0_ ;[Red]\-0\ "/>
  </numFmts>
  <fonts count="61"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b/>
      <sz val="11"/>
      <color indexed="63"/>
      <name val="宋体"/>
      <family val="0"/>
    </font>
    <font>
      <sz val="10"/>
      <color indexed="8"/>
      <name val="SimSun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9"/>
      <color indexed="8"/>
      <name val="SimSun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color indexed="8"/>
      <name val="Times New Roman"/>
      <family val="1"/>
    </font>
    <font>
      <sz val="10"/>
      <name val="仿宋_GB2312"/>
      <family val="0"/>
    </font>
    <font>
      <sz val="14"/>
      <name val="楷体_GB2312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12"/>
      <name val="Courier"/>
      <family val="3"/>
    </font>
    <font>
      <b/>
      <sz val="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80" fontId="28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2" fontId="35" fillId="0" borderId="0" applyFont="0" applyFill="0" applyBorder="0" applyAlignment="0" applyProtection="0"/>
    <xf numFmtId="0" fontId="4" fillId="6" borderId="2" applyNumberFormat="0" applyFont="0" applyAlignment="0" applyProtection="0"/>
    <xf numFmtId="0" fontId="32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centerContinuous" vertical="center"/>
      <protection/>
    </xf>
    <xf numFmtId="178" fontId="39" fillId="0" borderId="0" applyFill="0" applyBorder="0" applyAlignment="0"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8" borderId="0" applyNumberFormat="0" applyBorder="0" applyAlignment="0" applyProtection="0"/>
    <xf numFmtId="0" fontId="36" fillId="0" borderId="5" applyNumberFormat="0" applyFill="0" applyAlignment="0" applyProtection="0"/>
    <xf numFmtId="0" fontId="32" fillId="9" borderId="0" applyNumberFormat="0" applyBorder="0" applyAlignment="0" applyProtection="0"/>
    <xf numFmtId="0" fontId="16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183" fontId="35" fillId="0" borderId="0" applyFont="0" applyFill="0" applyBorder="0" applyAlignment="0" applyProtection="0"/>
    <xf numFmtId="0" fontId="29" fillId="3" borderId="0" applyNumberFormat="0" applyBorder="0" applyAlignment="0" applyProtection="0"/>
    <xf numFmtId="0" fontId="45" fillId="0" borderId="8" applyNumberFormat="0" applyFill="0" applyAlignment="0" applyProtection="0"/>
    <xf numFmtId="0" fontId="10" fillId="0" borderId="9" applyNumberFormat="0" applyFill="0" applyAlignment="0" applyProtection="0"/>
    <xf numFmtId="0" fontId="46" fillId="2" borderId="0" applyNumberFormat="0" applyBorder="0" applyAlignment="0" applyProtection="0"/>
    <xf numFmtId="0" fontId="47" fillId="13" borderId="0" applyNumberFormat="0" applyBorder="0" applyAlignment="0" applyProtection="0"/>
    <xf numFmtId="0" fontId="48" fillId="0" borderId="0" applyProtection="0">
      <alignment/>
    </xf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37" fontId="49" fillId="0" borderId="0">
      <alignment/>
      <protection/>
    </xf>
    <xf numFmtId="0" fontId="50" fillId="0" borderId="0" applyProtection="0">
      <alignment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43" fontId="35" fillId="0" borderId="0" applyFont="0" applyFill="0" applyBorder="0" applyAlignment="0" applyProtection="0"/>
    <xf numFmtId="0" fontId="29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41" fontId="35" fillId="0" borderId="0" applyFont="0" applyFill="0" applyBorder="0" applyAlignment="0" applyProtection="0"/>
    <xf numFmtId="185" fontId="14" fillId="0" borderId="0">
      <alignment/>
      <protection/>
    </xf>
    <xf numFmtId="0" fontId="24" fillId="0" borderId="0">
      <alignment/>
      <protection/>
    </xf>
    <xf numFmtId="184" fontId="14" fillId="0" borderId="0">
      <alignment/>
      <protection/>
    </xf>
    <xf numFmtId="0" fontId="51" fillId="0" borderId="0" applyProtection="0">
      <alignment/>
    </xf>
    <xf numFmtId="177" fontId="14" fillId="0" borderId="0">
      <alignment/>
      <protection/>
    </xf>
    <xf numFmtId="2" fontId="51" fillId="0" borderId="0" applyProtection="0">
      <alignment/>
    </xf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2" fillId="0" borderId="0">
      <alignment/>
      <protection/>
    </xf>
    <xf numFmtId="0" fontId="53" fillId="0" borderId="0">
      <alignment/>
      <protection/>
    </xf>
    <xf numFmtId="1" fontId="35" fillId="0" borderId="0">
      <alignment/>
      <protection/>
    </xf>
    <xf numFmtId="0" fontId="4" fillId="0" borderId="0" applyNumberFormat="0" applyFill="0" applyBorder="0" applyAlignment="0" applyProtection="0"/>
    <xf numFmtId="0" fontId="51" fillId="0" borderId="12" applyProtection="0">
      <alignment/>
    </xf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0" borderId="13">
      <alignment horizontal="distributed" vertical="center" wrapText="1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35" fillId="0" borderId="0">
      <alignment/>
      <protection/>
    </xf>
    <xf numFmtId="41" fontId="4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0" borderId="0">
      <alignment/>
      <protection/>
    </xf>
    <xf numFmtId="1" fontId="0" fillId="0" borderId="13">
      <alignment vertical="center"/>
      <protection locked="0"/>
    </xf>
    <xf numFmtId="0" fontId="57" fillId="0" borderId="0">
      <alignment/>
      <protection/>
    </xf>
    <xf numFmtId="190" fontId="0" fillId="0" borderId="13">
      <alignment vertical="center"/>
      <protection locked="0"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5">
    <xf numFmtId="0" fontId="0" fillId="0" borderId="0" xfId="0" applyAlignment="1">
      <alignment/>
    </xf>
    <xf numFmtId="0" fontId="1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49" fontId="1" fillId="0" borderId="0" xfId="64" applyNumberFormat="1" applyFont="1" applyFill="1" applyBorder="1" applyAlignment="1">
      <alignment vertical="center"/>
      <protection/>
    </xf>
    <xf numFmtId="49" fontId="1" fillId="0" borderId="0" xfId="64" applyNumberFormat="1" applyFont="1" applyFill="1" applyBorder="1" applyAlignment="1">
      <alignment horizontal="right" vertical="center"/>
      <protection/>
    </xf>
    <xf numFmtId="49" fontId="3" fillId="0" borderId="13" xfId="64" applyNumberFormat="1" applyFont="1" applyFill="1" applyBorder="1" applyAlignment="1">
      <alignment horizontal="center" vertical="center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1" fillId="0" borderId="13" xfId="64" applyNumberFormat="1" applyFont="1" applyFill="1" applyBorder="1" applyAlignment="1">
      <alignment horizontal="left" vertical="center"/>
      <protection/>
    </xf>
    <xf numFmtId="191" fontId="1" fillId="0" borderId="13" xfId="111" applyNumberFormat="1" applyFont="1" applyFill="1" applyBorder="1" applyAlignment="1">
      <alignment horizontal="right" vertical="center"/>
    </xf>
    <xf numFmtId="192" fontId="1" fillId="0" borderId="13" xfId="25" applyNumberFormat="1" applyFont="1" applyFill="1" applyBorder="1" applyAlignment="1">
      <alignment horizontal="right" vertical="center"/>
    </xf>
    <xf numFmtId="49" fontId="1" fillId="0" borderId="13" xfId="64" applyNumberFormat="1" applyFont="1" applyFill="1" applyBorder="1" applyAlignment="1">
      <alignment horizontal="center" vertical="center"/>
      <protection/>
    </xf>
    <xf numFmtId="0" fontId="1" fillId="0" borderId="0" xfId="97" applyFont="1" applyFill="1">
      <alignment vertical="center"/>
      <protection/>
    </xf>
    <xf numFmtId="0" fontId="0" fillId="0" borderId="0" xfId="97" applyFont="1" applyFill="1">
      <alignment vertical="center"/>
      <protection/>
    </xf>
    <xf numFmtId="0" fontId="4" fillId="0" borderId="0" xfId="97" applyFill="1">
      <alignment vertical="center"/>
      <protection/>
    </xf>
    <xf numFmtId="0" fontId="2" fillId="0" borderId="0" xfId="97" applyFont="1" applyFill="1" applyAlignment="1">
      <alignment horizontal="center" vertical="center"/>
      <protection/>
    </xf>
    <xf numFmtId="0" fontId="1" fillId="0" borderId="0" xfId="97" applyFont="1" applyFill="1" applyAlignment="1">
      <alignment horizontal="right" vertical="center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5" fillId="0" borderId="13" xfId="97" applyFont="1" applyFill="1" applyBorder="1" applyAlignment="1">
      <alignment horizontal="justify" vertical="center" wrapText="1"/>
      <protection/>
    </xf>
    <xf numFmtId="0" fontId="1" fillId="0" borderId="13" xfId="88" applyFont="1" applyFill="1" applyBorder="1" applyAlignment="1">
      <alignment horizontal="right" vertical="center" wrapText="1"/>
      <protection/>
    </xf>
    <xf numFmtId="192" fontId="1" fillId="0" borderId="13" xfId="25" applyNumberFormat="1" applyFont="1" applyFill="1" applyBorder="1" applyAlignment="1">
      <alignment horizontal="right" vertical="center" wrapText="1"/>
    </xf>
    <xf numFmtId="0" fontId="1" fillId="0" borderId="13" xfId="97" applyFont="1" applyFill="1" applyBorder="1" applyAlignment="1">
      <alignment horizontal="right" vertical="center" wrapText="1"/>
      <protection/>
    </xf>
    <xf numFmtId="0" fontId="4" fillId="0" borderId="0" xfId="97" applyFill="1" applyAlignment="1">
      <alignment horizontal="left" vertical="center"/>
      <protection/>
    </xf>
    <xf numFmtId="191" fontId="1" fillId="0" borderId="13" xfId="112" applyNumberFormat="1" applyFont="1" applyFill="1" applyBorder="1" applyAlignment="1">
      <alignment horizontal="right" vertical="center" wrapText="1"/>
    </xf>
    <xf numFmtId="0" fontId="1" fillId="0" borderId="13" xfId="97" applyFont="1" applyFill="1" applyBorder="1" applyAlignment="1">
      <alignment horizontal="justify" vertical="center" wrapText="1"/>
      <protection/>
    </xf>
    <xf numFmtId="1" fontId="1" fillId="0" borderId="13" xfId="88" applyNumberFormat="1" applyFont="1" applyFill="1" applyBorder="1" applyAlignment="1">
      <alignment horizontal="right" vertical="center" wrapText="1"/>
      <protection/>
    </xf>
    <xf numFmtId="0" fontId="1" fillId="0" borderId="13" xfId="117" applyFont="1" applyFill="1" applyBorder="1" applyAlignment="1">
      <alignment horizontal="right" vertical="center" wrapText="1"/>
      <protection/>
    </xf>
    <xf numFmtId="191" fontId="1" fillId="0" borderId="13" xfId="117" applyNumberFormat="1" applyFont="1" applyFill="1" applyBorder="1" applyAlignment="1">
      <alignment horizontal="right" vertical="center" wrapText="1"/>
      <protection/>
    </xf>
    <xf numFmtId="191" fontId="1" fillId="0" borderId="13" xfId="22" applyNumberFormat="1" applyFont="1" applyFill="1" applyBorder="1" applyAlignment="1">
      <alignment vertical="center" wrapText="1"/>
    </xf>
    <xf numFmtId="191" fontId="1" fillId="0" borderId="0" xfId="97" applyNumberFormat="1" applyFont="1" applyFill="1">
      <alignment vertical="center"/>
      <protection/>
    </xf>
    <xf numFmtId="0" fontId="4" fillId="0" borderId="0" xfId="94" applyFill="1">
      <alignment vertical="center"/>
      <protection/>
    </xf>
    <xf numFmtId="0" fontId="6" fillId="0" borderId="0" xfId="94" applyFont="1" applyFill="1" applyAlignment="1">
      <alignment horizontal="center" vertical="center"/>
      <protection/>
    </xf>
    <xf numFmtId="0" fontId="1" fillId="0" borderId="0" xfId="94" applyFont="1" applyFill="1">
      <alignment vertical="center"/>
      <protection/>
    </xf>
    <xf numFmtId="0" fontId="1" fillId="0" borderId="0" xfId="94" applyFont="1" applyFill="1" applyAlignment="1">
      <alignment horizontal="right" vertical="center"/>
      <protection/>
    </xf>
    <xf numFmtId="193" fontId="7" fillId="0" borderId="13" xfId="94" applyNumberFormat="1" applyFont="1" applyFill="1" applyBorder="1" applyAlignment="1">
      <alignment horizontal="center" vertical="center" wrapText="1"/>
      <protection/>
    </xf>
    <xf numFmtId="49" fontId="8" fillId="0" borderId="13" xfId="89" applyNumberFormat="1" applyFont="1" applyFill="1" applyBorder="1" applyAlignment="1" applyProtection="1">
      <alignment horizontal="left" vertical="center"/>
      <protection/>
    </xf>
    <xf numFmtId="193" fontId="9" fillId="0" borderId="13" xfId="94" applyNumberFormat="1" applyFont="1" applyFill="1" applyBorder="1" applyAlignment="1">
      <alignment horizontal="right" vertical="center"/>
      <protection/>
    </xf>
    <xf numFmtId="192" fontId="9" fillId="0" borderId="13" xfId="25" applyNumberFormat="1" applyFont="1" applyFill="1" applyBorder="1" applyAlignment="1">
      <alignment horizontal="right" vertical="center"/>
    </xf>
    <xf numFmtId="49" fontId="1" fillId="0" borderId="13" xfId="89" applyNumberFormat="1" applyFont="1" applyFill="1" applyBorder="1" applyAlignment="1" applyProtection="1">
      <alignment horizontal="left" vertical="center"/>
      <protection/>
    </xf>
    <xf numFmtId="193" fontId="5" fillId="0" borderId="13" xfId="94" applyNumberFormat="1" applyFont="1" applyFill="1" applyBorder="1" applyAlignment="1">
      <alignment horizontal="right" vertical="center"/>
      <protection/>
    </xf>
    <xf numFmtId="192" fontId="5" fillId="0" borderId="13" xfId="25" applyNumberFormat="1" applyFont="1" applyFill="1" applyBorder="1" applyAlignment="1">
      <alignment horizontal="right" vertical="center"/>
    </xf>
    <xf numFmtId="49" fontId="8" fillId="0" borderId="13" xfId="89" applyNumberFormat="1" applyFont="1" applyFill="1" applyBorder="1" applyAlignment="1" applyProtection="1">
      <alignment horizontal="left" vertical="center" indent="1"/>
      <protection/>
    </xf>
    <xf numFmtId="193" fontId="9" fillId="0" borderId="13" xfId="94" applyNumberFormat="1" applyFont="1" applyFill="1" applyBorder="1" applyAlignment="1">
      <alignment horizontal="center" vertical="center"/>
      <protection/>
    </xf>
    <xf numFmtId="0" fontId="4" fillId="0" borderId="0" xfId="93" applyFill="1" applyAlignment="1">
      <alignment horizontal="left" vertical="center"/>
      <protection/>
    </xf>
    <xf numFmtId="0" fontId="4" fillId="0" borderId="0" xfId="93" applyFill="1">
      <alignment vertical="center"/>
      <protection/>
    </xf>
    <xf numFmtId="0" fontId="2" fillId="0" borderId="0" xfId="93" applyFont="1" applyFill="1" applyAlignment="1">
      <alignment horizontal="center" vertical="center"/>
      <protection/>
    </xf>
    <xf numFmtId="0" fontId="1" fillId="0" borderId="0" xfId="93" applyFont="1" applyFill="1">
      <alignment vertical="center"/>
      <protection/>
    </xf>
    <xf numFmtId="0" fontId="1" fillId="0" borderId="0" xfId="93" applyFont="1" applyFill="1" applyAlignment="1">
      <alignment horizontal="right" vertical="center"/>
      <protection/>
    </xf>
    <xf numFmtId="193" fontId="9" fillId="0" borderId="13" xfId="93" applyNumberFormat="1" applyFont="1" applyFill="1" applyBorder="1" applyAlignment="1">
      <alignment horizontal="center" vertical="center" wrapText="1"/>
      <protection/>
    </xf>
    <xf numFmtId="193" fontId="9" fillId="0" borderId="13" xfId="93" applyNumberFormat="1" applyFont="1" applyFill="1" applyBorder="1" applyAlignment="1">
      <alignment horizontal="right" vertical="center"/>
      <protection/>
    </xf>
    <xf numFmtId="193" fontId="5" fillId="0" borderId="13" xfId="93" applyNumberFormat="1" applyFont="1" applyFill="1" applyBorder="1" applyAlignment="1">
      <alignment horizontal="right" vertical="center"/>
      <protection/>
    </xf>
    <xf numFmtId="49" fontId="8" fillId="0" borderId="13" xfId="89" applyNumberFormat="1" applyFont="1" applyFill="1" applyBorder="1" applyAlignment="1" applyProtection="1">
      <alignment vertical="center"/>
      <protection/>
    </xf>
    <xf numFmtId="49" fontId="1" fillId="0" borderId="13" xfId="89" applyNumberFormat="1" applyFont="1" applyFill="1" applyBorder="1" applyAlignment="1" applyProtection="1">
      <alignment horizontal="left" vertical="center" indent="1"/>
      <protection/>
    </xf>
    <xf numFmtId="193" fontId="9" fillId="0" borderId="13" xfId="93" applyNumberFormat="1" applyFont="1" applyFill="1" applyBorder="1" applyAlignment="1">
      <alignment horizontal="left" vertical="center"/>
      <protection/>
    </xf>
    <xf numFmtId="193" fontId="5" fillId="0" borderId="13" xfId="93" applyNumberFormat="1" applyFont="1" applyFill="1" applyBorder="1" applyAlignment="1">
      <alignment horizontal="left" vertical="center"/>
      <protection/>
    </xf>
    <xf numFmtId="193" fontId="9" fillId="0" borderId="13" xfId="93" applyNumberFormat="1" applyFont="1" applyFill="1" applyBorder="1" applyAlignment="1">
      <alignment horizontal="center" vertical="center"/>
      <protection/>
    </xf>
    <xf numFmtId="0" fontId="2" fillId="0" borderId="0" xfId="94" applyFont="1" applyFill="1" applyBorder="1" applyAlignment="1">
      <alignment horizontal="center" vertical="center"/>
      <protection/>
    </xf>
    <xf numFmtId="0" fontId="1" fillId="0" borderId="14" xfId="94" applyFont="1" applyFill="1" applyBorder="1" applyAlignment="1">
      <alignment horizontal="left" vertical="center"/>
      <protection/>
    </xf>
    <xf numFmtId="0" fontId="1" fillId="0" borderId="14" xfId="94" applyFont="1" applyFill="1" applyBorder="1" applyAlignment="1">
      <alignment horizontal="right" vertical="center"/>
      <protection/>
    </xf>
    <xf numFmtId="193" fontId="10" fillId="0" borderId="13" xfId="94" applyNumberFormat="1" applyFont="1" applyFill="1" applyBorder="1" applyAlignment="1">
      <alignment horizontal="center" vertical="center" wrapText="1"/>
      <protection/>
    </xf>
    <xf numFmtId="193" fontId="10" fillId="0" borderId="13" xfId="93" applyNumberFormat="1" applyFont="1" applyFill="1" applyBorder="1" applyAlignment="1">
      <alignment horizontal="center" vertical="center" wrapText="1"/>
      <protection/>
    </xf>
    <xf numFmtId="0" fontId="8" fillId="0" borderId="13" xfId="89" applyNumberFormat="1" applyFont="1" applyFill="1" applyBorder="1" applyAlignment="1" applyProtection="1">
      <alignment horizontal="right" vertical="center"/>
      <protection/>
    </xf>
    <xf numFmtId="0" fontId="1" fillId="0" borderId="13" xfId="89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95" applyFill="1" applyAlignment="1">
      <alignment vertical="center"/>
      <protection/>
    </xf>
    <xf numFmtId="0" fontId="0" fillId="0" borderId="0" xfId="0" applyFill="1" applyAlignment="1">
      <alignment/>
    </xf>
    <xf numFmtId="0" fontId="2" fillId="0" borderId="0" xfId="95" applyFont="1" applyFill="1" applyAlignment="1">
      <alignment horizontal="center" vertical="center"/>
      <protection/>
    </xf>
    <xf numFmtId="0" fontId="1" fillId="0" borderId="0" xfId="95" applyFont="1" applyFill="1" applyAlignment="1">
      <alignment vertical="center"/>
      <protection/>
    </xf>
    <xf numFmtId="0" fontId="1" fillId="0" borderId="0" xfId="95" applyFont="1" applyFill="1" applyAlignment="1">
      <alignment horizontal="right" vertical="center"/>
      <protection/>
    </xf>
    <xf numFmtId="0" fontId="3" fillId="0" borderId="13" xfId="95" applyFont="1" applyFill="1" applyBorder="1" applyAlignment="1">
      <alignment horizontal="center" vertical="center"/>
      <protection/>
    </xf>
    <xf numFmtId="0" fontId="1" fillId="0" borderId="13" xfId="95" applyFont="1" applyFill="1" applyBorder="1" applyAlignment="1">
      <alignment horizontal="left" vertical="center"/>
      <protection/>
    </xf>
    <xf numFmtId="193" fontId="1" fillId="0" borderId="13" xfId="95" applyNumberFormat="1" applyFont="1" applyFill="1" applyBorder="1" applyAlignment="1">
      <alignment horizontal="right" vertical="center"/>
      <protection/>
    </xf>
    <xf numFmtId="191" fontId="1" fillId="0" borderId="13" xfId="95" applyNumberFormat="1" applyFont="1" applyFill="1" applyBorder="1" applyAlignment="1">
      <alignment vertical="center"/>
      <protection/>
    </xf>
    <xf numFmtId="0" fontId="1" fillId="0" borderId="15" xfId="95" applyFont="1" applyFill="1" applyBorder="1" applyAlignment="1">
      <alignment horizontal="left" vertical="center"/>
      <protection/>
    </xf>
    <xf numFmtId="0" fontId="12" fillId="0" borderId="0" xfId="95" applyFont="1" applyFill="1" applyAlignment="1">
      <alignment vertical="center"/>
      <protection/>
    </xf>
    <xf numFmtId="0" fontId="13" fillId="0" borderId="0" xfId="95" applyFont="1" applyFill="1" applyAlignment="1">
      <alignment vertical="center"/>
      <protection/>
    </xf>
    <xf numFmtId="0" fontId="14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3" fontId="1" fillId="0" borderId="13" xfId="95" applyNumberFormat="1" applyFont="1" applyFill="1" applyBorder="1" applyAlignment="1" applyProtection="1">
      <alignment vertical="center"/>
      <protection/>
    </xf>
    <xf numFmtId="1" fontId="1" fillId="0" borderId="13" xfId="95" applyNumberFormat="1" applyFont="1" applyFill="1" applyBorder="1" applyAlignment="1">
      <alignment vertical="center"/>
      <protection/>
    </xf>
    <xf numFmtId="3" fontId="1" fillId="0" borderId="13" xfId="95" applyNumberFormat="1" applyFont="1" applyFill="1" applyBorder="1" applyAlignment="1" applyProtection="1">
      <alignment horizontal="left" vertical="center"/>
      <protection/>
    </xf>
    <xf numFmtId="192" fontId="1" fillId="0" borderId="13" xfId="25" applyNumberFormat="1" applyFont="1" applyFill="1" applyBorder="1" applyAlignment="1">
      <alignment vertical="center"/>
    </xf>
    <xf numFmtId="0" fontId="1" fillId="0" borderId="13" xfId="95" applyFont="1" applyFill="1" applyBorder="1" applyAlignment="1">
      <alignment horizontal="distributed" vertical="center"/>
      <protection/>
    </xf>
    <xf numFmtId="0" fontId="8" fillId="0" borderId="13" xfId="95" applyFont="1" applyFill="1" applyBorder="1" applyAlignment="1">
      <alignment horizontal="distributed" vertical="center"/>
      <protection/>
    </xf>
    <xf numFmtId="0" fontId="1" fillId="0" borderId="13" xfId="95" applyFont="1" applyFill="1" applyBorder="1" applyAlignment="1">
      <alignment vertical="center"/>
      <protection/>
    </xf>
    <xf numFmtId="0" fontId="1" fillId="0" borderId="13" xfId="95" applyFont="1" applyFill="1" applyBorder="1" applyAlignment="1">
      <alignment horizontal="center" vertical="center"/>
      <protection/>
    </xf>
    <xf numFmtId="0" fontId="4" fillId="0" borderId="0" xfId="95" applyFont="1" applyFill="1" applyAlignment="1">
      <alignment vertical="center"/>
      <protection/>
    </xf>
    <xf numFmtId="0" fontId="11" fillId="0" borderId="0" xfId="95" applyFont="1" applyFill="1" applyAlignment="1">
      <alignment vertical="center"/>
      <protection/>
    </xf>
    <xf numFmtId="4" fontId="14" fillId="0" borderId="0" xfId="95" applyNumberFormat="1" applyFont="1" applyFill="1" applyAlignment="1">
      <alignment vertical="center"/>
      <protection/>
    </xf>
    <xf numFmtId="3" fontId="14" fillId="0" borderId="0" xfId="95" applyNumberFormat="1" applyFont="1" applyFill="1" applyAlignment="1">
      <alignment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3" fontId="1" fillId="0" borderId="0" xfId="95" applyNumberFormat="1" applyFont="1" applyFill="1" applyAlignment="1">
      <alignment vertical="center"/>
      <protection/>
    </xf>
    <xf numFmtId="1" fontId="14" fillId="0" borderId="0" xfId="95" applyNumberFormat="1" applyFont="1" applyFill="1" applyAlignment="1">
      <alignment vertical="center"/>
      <protection/>
    </xf>
    <xf numFmtId="0" fontId="8" fillId="0" borderId="0" xfId="95" applyFont="1" applyFill="1" applyAlignment="1">
      <alignment vertical="center"/>
      <protection/>
    </xf>
    <xf numFmtId="3" fontId="1" fillId="0" borderId="0" xfId="95" applyNumberFormat="1" applyFont="1" applyFill="1" applyBorder="1" applyAlignment="1" applyProtection="1">
      <alignment vertical="center"/>
      <protection/>
    </xf>
    <xf numFmtId="194" fontId="14" fillId="0" borderId="0" xfId="95" applyNumberFormat="1" applyFont="1" applyFill="1" applyAlignment="1">
      <alignment vertical="center"/>
      <protection/>
    </xf>
    <xf numFmtId="0" fontId="3" fillId="0" borderId="13" xfId="95" applyFont="1" applyFill="1" applyBorder="1" applyAlignment="1">
      <alignment horizontal="distributed" vertical="center"/>
      <protection/>
    </xf>
    <xf numFmtId="0" fontId="3" fillId="0" borderId="13" xfId="95" applyFont="1" applyFill="1" applyBorder="1" applyAlignment="1">
      <alignment horizontal="center" vertical="center" wrapText="1"/>
      <protection/>
    </xf>
    <xf numFmtId="58" fontId="13" fillId="0" borderId="0" xfId="95" applyNumberFormat="1" applyFont="1" applyFill="1" applyAlignment="1">
      <alignment vertical="center"/>
      <protection/>
    </xf>
    <xf numFmtId="193" fontId="1" fillId="0" borderId="13" xfId="95" applyNumberFormat="1" applyFont="1" applyFill="1" applyBorder="1" applyAlignment="1">
      <alignment vertical="center"/>
      <protection/>
    </xf>
    <xf numFmtId="195" fontId="1" fillId="0" borderId="13" xfId="95" applyNumberFormat="1" applyFont="1" applyFill="1" applyBorder="1" applyAlignment="1">
      <alignment vertical="center"/>
      <protection/>
    </xf>
    <xf numFmtId="0" fontId="8" fillId="0" borderId="13" xfId="95" applyFont="1" applyFill="1" applyBorder="1" applyAlignment="1">
      <alignment vertical="center"/>
      <protection/>
    </xf>
    <xf numFmtId="0" fontId="4" fillId="0" borderId="0" xfId="95" applyFont="1" applyFill="1" applyBorder="1" applyAlignment="1">
      <alignment horizontal="left" vertical="center" wrapText="1"/>
      <protection/>
    </xf>
    <xf numFmtId="3" fontId="59" fillId="0" borderId="13" xfId="95" applyNumberFormat="1" applyFont="1" applyFill="1" applyBorder="1" applyAlignment="1" applyProtection="1">
      <alignment vertical="center"/>
      <protection/>
    </xf>
    <xf numFmtId="0" fontId="0" fillId="0" borderId="13" xfId="121" applyFont="1" applyFill="1" applyBorder="1" applyAlignment="1" applyProtection="1">
      <alignment vertical="center"/>
      <protection locked="0"/>
    </xf>
    <xf numFmtId="0" fontId="8" fillId="0" borderId="13" xfId="95" applyFont="1" applyFill="1" applyBorder="1" applyAlignment="1">
      <alignment horizontal="center" vertical="center"/>
      <protection/>
    </xf>
    <xf numFmtId="191" fontId="1" fillId="0" borderId="13" xfId="95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91" fontId="16" fillId="0" borderId="16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left" vertical="center"/>
    </xf>
    <xf numFmtId="191" fontId="8" fillId="0" borderId="13" xfId="95" applyNumberFormat="1" applyFont="1" applyFill="1" applyBorder="1" applyAlignment="1">
      <alignment vertical="center"/>
      <protection/>
    </xf>
    <xf numFmtId="0" fontId="17" fillId="0" borderId="16" xfId="0" applyFont="1" applyFill="1" applyBorder="1" applyAlignment="1">
      <alignment horizontal="left" vertical="center" wrapText="1"/>
    </xf>
    <xf numFmtId="191" fontId="18" fillId="0" borderId="16" xfId="0" applyNumberFormat="1" applyFont="1" applyFill="1" applyBorder="1" applyAlignment="1">
      <alignment vertical="top" wrapText="1"/>
    </xf>
    <xf numFmtId="4" fontId="17" fillId="0" borderId="16" xfId="0" applyNumberFormat="1" applyFont="1" applyFill="1" applyBorder="1" applyAlignment="1">
      <alignment horizontal="right" vertical="center" wrapText="1"/>
    </xf>
    <xf numFmtId="191" fontId="19" fillId="0" borderId="16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191" fontId="21" fillId="0" borderId="16" xfId="0" applyNumberFormat="1" applyFont="1" applyFill="1" applyBorder="1" applyAlignment="1">
      <alignment vertical="top" wrapText="1"/>
    </xf>
    <xf numFmtId="4" fontId="20" fillId="0" borderId="16" xfId="0" applyNumberFormat="1" applyFont="1" applyFill="1" applyBorder="1" applyAlignment="1">
      <alignment horizontal="right" vertical="center" wrapText="1"/>
    </xf>
    <xf numFmtId="191" fontId="22" fillId="0" borderId="16" xfId="0" applyNumberFormat="1" applyFont="1" applyFill="1" applyBorder="1" applyAlignment="1">
      <alignment vertical="top" wrapText="1"/>
    </xf>
    <xf numFmtId="3" fontId="17" fillId="0" borderId="16" xfId="0" applyNumberFormat="1" applyFont="1" applyFill="1" applyBorder="1" applyAlignment="1">
      <alignment horizontal="right" vertical="center" wrapText="1"/>
    </xf>
    <xf numFmtId="3" fontId="20" fillId="0" borderId="16" xfId="0" applyNumberFormat="1" applyFont="1" applyFill="1" applyBorder="1" applyAlignment="1">
      <alignment horizontal="right" vertical="center" wrapText="1"/>
    </xf>
    <xf numFmtId="0" fontId="23" fillId="0" borderId="0" xfId="95" applyFont="1" applyFill="1" applyAlignment="1">
      <alignment vertical="center"/>
      <protection/>
    </xf>
    <xf numFmtId="0" fontId="4" fillId="0" borderId="0" xfId="95" applyFont="1" applyFill="1" applyAlignment="1">
      <alignment horizontal="left" vertical="center"/>
      <protection/>
    </xf>
    <xf numFmtId="191" fontId="1" fillId="0" borderId="0" xfId="95" applyNumberFormat="1" applyFont="1" applyFill="1" applyAlignment="1">
      <alignment vertical="center"/>
      <protection/>
    </xf>
    <xf numFmtId="191" fontId="1" fillId="0" borderId="0" xfId="95" applyNumberFormat="1" applyFont="1" applyFill="1" applyAlignment="1">
      <alignment horizontal="right" vertical="center"/>
      <protection/>
    </xf>
    <xf numFmtId="0" fontId="1" fillId="0" borderId="13" xfId="98" applyFont="1" applyFill="1" applyBorder="1" applyAlignment="1">
      <alignment horizontal="left" vertical="center"/>
      <protection/>
    </xf>
    <xf numFmtId="0" fontId="24" fillId="0" borderId="13" xfId="98" applyFont="1" applyFill="1" applyBorder="1" applyAlignment="1">
      <alignment vertical="center" wrapText="1"/>
      <protection/>
    </xf>
    <xf numFmtId="0" fontId="1" fillId="0" borderId="13" xfId="98" applyNumberFormat="1" applyFont="1" applyFill="1" applyBorder="1">
      <alignment vertical="center"/>
      <protection/>
    </xf>
    <xf numFmtId="0" fontId="24" fillId="0" borderId="13" xfId="95" applyFont="1" applyFill="1" applyBorder="1" applyAlignment="1">
      <alignment horizontal="left" vertical="center"/>
      <protection/>
    </xf>
    <xf numFmtId="191" fontId="1" fillId="0" borderId="13" xfId="98" applyNumberFormat="1" applyFont="1" applyFill="1" applyBorder="1">
      <alignment vertical="center"/>
      <protection/>
    </xf>
    <xf numFmtId="191" fontId="24" fillId="0" borderId="13" xfId="95" applyNumberFormat="1" applyFont="1" applyFill="1" applyBorder="1" applyAlignment="1">
      <alignment horizontal="left" vertical="center"/>
      <protection/>
    </xf>
    <xf numFmtId="191" fontId="25" fillId="0" borderId="13" xfId="119" applyNumberFormat="1" applyFont="1" applyFill="1" applyBorder="1" applyAlignment="1">
      <alignment horizontal="right" vertical="center"/>
      <protection/>
    </xf>
    <xf numFmtId="0" fontId="1" fillId="0" borderId="13" xfId="98" applyFont="1" applyFill="1" applyBorder="1">
      <alignment vertical="center"/>
      <protection/>
    </xf>
    <xf numFmtId="0" fontId="1" fillId="0" borderId="13" xfId="98" applyFont="1" applyFill="1" applyBorder="1" applyAlignment="1">
      <alignment horizontal="center" vertical="center"/>
      <protection/>
    </xf>
    <xf numFmtId="191" fontId="1" fillId="0" borderId="15" xfId="95" applyNumberFormat="1" applyFont="1" applyFill="1" applyBorder="1" applyAlignment="1">
      <alignment vertical="center" wrapText="1"/>
      <protection/>
    </xf>
    <xf numFmtId="194" fontId="1" fillId="0" borderId="0" xfId="95" applyNumberFormat="1" applyFont="1" applyFill="1" applyAlignment="1">
      <alignment vertical="center"/>
      <protection/>
    </xf>
    <xf numFmtId="191" fontId="4" fillId="0" borderId="0" xfId="95" applyNumberFormat="1" applyFont="1" applyFill="1" applyAlignment="1">
      <alignment vertical="center"/>
      <protection/>
    </xf>
    <xf numFmtId="191" fontId="1" fillId="0" borderId="13" xfId="0" applyNumberFormat="1" applyFont="1" applyFill="1" applyBorder="1" applyAlignment="1">
      <alignment horizontal="right" vertical="center"/>
    </xf>
    <xf numFmtId="0" fontId="26" fillId="0" borderId="13" xfId="118" applyFont="1" applyFill="1" applyBorder="1" applyAlignment="1">
      <alignment vertical="center" wrapText="1"/>
      <protection/>
    </xf>
    <xf numFmtId="49" fontId="26" fillId="0" borderId="13" xfId="118" applyNumberFormat="1" applyFont="1" applyFill="1" applyBorder="1" applyAlignment="1">
      <alignment vertical="center" wrapText="1"/>
      <protection/>
    </xf>
    <xf numFmtId="0" fontId="1" fillId="0" borderId="13" xfId="92" applyFont="1" applyFill="1" applyBorder="1" applyAlignment="1">
      <alignment vertical="center" shrinkToFit="1"/>
      <protection/>
    </xf>
    <xf numFmtId="0" fontId="1" fillId="24" borderId="13" xfId="96" applyFont="1" applyFill="1" applyBorder="1" applyAlignment="1">
      <alignment vertical="center" shrinkToFit="1"/>
      <protection/>
    </xf>
    <xf numFmtId="0" fontId="1" fillId="0" borderId="13" xfId="96" applyFont="1" applyFill="1" applyBorder="1" applyAlignment="1">
      <alignment vertical="center" shrinkToFit="1"/>
      <protection/>
    </xf>
    <xf numFmtId="49" fontId="1" fillId="24" borderId="13" xfId="0" applyNumberFormat="1" applyFont="1" applyFill="1" applyBorder="1" applyAlignment="1">
      <alignment horizontal="left" vertical="center"/>
    </xf>
    <xf numFmtId="0" fontId="1" fillId="0" borderId="13" xfId="96" applyFont="1" applyFill="1" applyBorder="1" applyAlignment="1">
      <alignment horizontal="center" vertical="center" shrinkToFit="1"/>
      <protection/>
    </xf>
    <xf numFmtId="0" fontId="1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93" fontId="1" fillId="0" borderId="13" xfId="22" applyNumberFormat="1" applyFont="1" applyFill="1" applyBorder="1" applyAlignment="1">
      <alignment horizontal="right" vertical="center"/>
    </xf>
    <xf numFmtId="192" fontId="1" fillId="0" borderId="13" xfId="25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0" borderId="13" xfId="22" applyNumberFormat="1" applyFont="1" applyFill="1" applyBorder="1" applyAlignment="1">
      <alignment horizontal="right" vertical="center"/>
    </xf>
    <xf numFmtId="0" fontId="1" fillId="0" borderId="13" xfId="22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Currency_1995" xfId="27"/>
    <cellStyle name="注释" xfId="28"/>
    <cellStyle name="60% - 强调文字颜色 2" xfId="29"/>
    <cellStyle name="标题 4" xfId="30"/>
    <cellStyle name="警告文本" xfId="31"/>
    <cellStyle name="标题" xfId="32"/>
    <cellStyle name="Calc Currency (0)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汇总" xfId="47"/>
    <cellStyle name="好" xfId="48"/>
    <cellStyle name="适中" xfId="49"/>
    <cellStyle name="HEADING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no dec" xfId="59"/>
    <cellStyle name="HEADING1" xfId="60"/>
    <cellStyle name="20% - 强调文字颜色 4" xfId="61"/>
    <cellStyle name="40% - 强调文字颜色 4" xfId="62"/>
    <cellStyle name="强调文字颜色 5" xfId="63"/>
    <cellStyle name="常规_2016年人大预算表（一般公共预算表1-9）20151201" xfId="64"/>
    <cellStyle name="Comma_199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Comma [0]" xfId="71"/>
    <cellStyle name="comma zerodec" xfId="72"/>
    <cellStyle name="常规 13" xfId="73"/>
    <cellStyle name="Currency1" xfId="74"/>
    <cellStyle name="Date" xfId="75"/>
    <cellStyle name="Dollar (zero dec)" xfId="76"/>
    <cellStyle name="Fixed" xfId="77"/>
    <cellStyle name="Header1" xfId="78"/>
    <cellStyle name="Header2" xfId="79"/>
    <cellStyle name="Norma,_laroux_4_营业在建 (2)_E21" xfId="80"/>
    <cellStyle name="Normal_#10-Headcount" xfId="81"/>
    <cellStyle name="Percent_laroux" xfId="82"/>
    <cellStyle name="RowLevel_1" xfId="83"/>
    <cellStyle name="Total" xfId="84"/>
    <cellStyle name="百分比 2" xfId="85"/>
    <cellStyle name="千位[0]_，" xfId="86"/>
    <cellStyle name="表标题" xfId="87"/>
    <cellStyle name="常规 2" xfId="88"/>
    <cellStyle name="常规 3" xfId="89"/>
    <cellStyle name="常规 4" xfId="90"/>
    <cellStyle name="常规 5" xfId="91"/>
    <cellStyle name="常规_2003年省级调整预算相关表" xfId="92"/>
    <cellStyle name="常规_2016年全省国有资本经营收入预算表" xfId="93"/>
    <cellStyle name="常规_2016年省级国有资本经营支出预算表" xfId="94"/>
    <cellStyle name="常规_21湖北省2015年地方财政预算表（20150331报部）" xfId="95"/>
    <cellStyle name="常规_Sheet20" xfId="96"/>
    <cellStyle name="常规_Y4-2016年社会保险基金预算" xfId="97"/>
    <cellStyle name="常规_附件：行政一处报表" xfId="98"/>
    <cellStyle name="分级显示行_1_13区汇总" xfId="99"/>
    <cellStyle name="归盒啦_95" xfId="100"/>
    <cellStyle name="后继超链接" xfId="101"/>
    <cellStyle name="霓付 [0]_95" xfId="102"/>
    <cellStyle name="霓付_95" xfId="103"/>
    <cellStyle name="烹拳 [0]_95" xfId="104"/>
    <cellStyle name="烹拳_95" xfId="105"/>
    <cellStyle name="普通_“三部” (2)" xfId="106"/>
    <cellStyle name="千分位[0]_F01-1" xfId="107"/>
    <cellStyle name="千分位_97-917" xfId="108"/>
    <cellStyle name="千位_，" xfId="109"/>
    <cellStyle name="千位分隔 2" xfId="110"/>
    <cellStyle name="千位分隔_2016年人大预算表（一般公共预算表1-9）20151201" xfId="111"/>
    <cellStyle name="千位分隔_Y4-2016年社会保险基金预算" xfId="112"/>
    <cellStyle name="钎霖_4岿角利" xfId="113"/>
    <cellStyle name="数字" xfId="114"/>
    <cellStyle name="未定义" xfId="115"/>
    <cellStyle name="小数" xfId="116"/>
    <cellStyle name="样式 1" xfId="117"/>
    <cellStyle name="常规_200704(第一稿） 2" xfId="118"/>
    <cellStyle name="常规_市本级" xfId="119"/>
    <cellStyle name="常规_录入表 2" xfId="120"/>
    <cellStyle name="常规_2017年计划收入表(小区）" xfId="121"/>
    <cellStyle name="常规_04年终结算表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24180;&#21021;&#39044;&#31639;\1-2015&#24180;&#39044;&#31639;&#25191;&#34892;&#24773;&#2091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01-&#20154;&#22823;&#20107;&#39033;\2016&#24180;&#35843;&#25972;&#39044;&#31639;\9&#26376;\&#25253;&#24120;&#22996;&#20250;\1-2015&#24180;&#39044;&#31639;&#25191;&#34892;&#24773;&#20917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-2015&#24180;&#39044;&#31639;&#25191;&#34892;&#24773;&#2091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1"/>
  <sheetViews>
    <sheetView view="pageBreakPreview" zoomScaleNormal="115" zoomScaleSheetLayoutView="100" workbookViewId="0" topLeftCell="A1">
      <selection activeCell="B15" sqref="B15"/>
    </sheetView>
  </sheetViews>
  <sheetFormatPr defaultColWidth="9.00390625" defaultRowHeight="13.5"/>
  <cols>
    <col min="1" max="1" width="6.50390625" style="171" customWidth="1"/>
    <col min="2" max="2" width="77.375" style="171" customWidth="1"/>
    <col min="3" max="16384" width="9.00390625" style="171" customWidth="1"/>
  </cols>
  <sheetData>
    <row r="1" ht="51" customHeight="1">
      <c r="B1" s="172" t="s">
        <v>0</v>
      </c>
    </row>
    <row r="2" ht="31.5" customHeight="1">
      <c r="B2" s="173" t="s">
        <v>1</v>
      </c>
    </row>
    <row r="3" ht="31.5" customHeight="1">
      <c r="B3" s="173" t="s">
        <v>2</v>
      </c>
    </row>
    <row r="4" ht="31.5" customHeight="1">
      <c r="B4" s="173" t="s">
        <v>3</v>
      </c>
    </row>
    <row r="5" ht="31.5" customHeight="1">
      <c r="B5" s="173" t="s">
        <v>4</v>
      </c>
    </row>
    <row r="6" ht="31.5" customHeight="1">
      <c r="B6" s="173" t="s">
        <v>5</v>
      </c>
    </row>
    <row r="7" ht="31.5" customHeight="1">
      <c r="B7" s="173" t="s">
        <v>6</v>
      </c>
    </row>
    <row r="8" ht="31.5" customHeight="1">
      <c r="B8" s="173" t="s">
        <v>7</v>
      </c>
    </row>
    <row r="9" ht="31.5" customHeight="1">
      <c r="B9" s="173" t="s">
        <v>8</v>
      </c>
    </row>
    <row r="10" ht="31.5" customHeight="1">
      <c r="B10" s="173" t="s">
        <v>9</v>
      </c>
    </row>
    <row r="11" ht="31.5" customHeight="1">
      <c r="B11" s="173" t="s">
        <v>10</v>
      </c>
    </row>
    <row r="12" ht="31.5" customHeight="1">
      <c r="B12" s="173" t="s">
        <v>11</v>
      </c>
    </row>
    <row r="13" ht="31.5" customHeight="1">
      <c r="B13" s="173" t="s">
        <v>12</v>
      </c>
    </row>
    <row r="14" ht="31.5" customHeight="1">
      <c r="B14" s="173" t="s">
        <v>13</v>
      </c>
    </row>
    <row r="15" ht="31.5" customHeight="1">
      <c r="B15" s="173" t="s">
        <v>14</v>
      </c>
    </row>
    <row r="16" ht="31.5" customHeight="1">
      <c r="B16" s="173" t="s">
        <v>15</v>
      </c>
    </row>
    <row r="17" ht="31.5" customHeight="1">
      <c r="B17" s="173" t="s">
        <v>16</v>
      </c>
    </row>
    <row r="18" ht="31.5" customHeight="1">
      <c r="B18" s="173" t="s">
        <v>17</v>
      </c>
    </row>
    <row r="19" ht="31.5" customHeight="1">
      <c r="B19" s="173" t="s">
        <v>18</v>
      </c>
    </row>
    <row r="20" ht="31.5" customHeight="1">
      <c r="B20" s="173" t="s">
        <v>19</v>
      </c>
    </row>
    <row r="21" ht="31.5" customHeight="1">
      <c r="B21" s="174" t="s">
        <v>20</v>
      </c>
    </row>
    <row r="22" ht="31.5" customHeight="1">
      <c r="B22" s="173" t="s">
        <v>21</v>
      </c>
    </row>
    <row r="23" ht="31.5" customHeight="1">
      <c r="B23" s="173" t="s">
        <v>22</v>
      </c>
    </row>
    <row r="24" ht="31.5" customHeight="1">
      <c r="B24" s="173" t="s">
        <v>23</v>
      </c>
    </row>
    <row r="25" ht="31.5" customHeight="1">
      <c r="B25" s="173" t="s">
        <v>24</v>
      </c>
    </row>
    <row r="26" ht="31.5" customHeight="1">
      <c r="B26" s="173" t="s">
        <v>25</v>
      </c>
    </row>
    <row r="27" ht="31.5" customHeight="1">
      <c r="B27" s="173" t="s">
        <v>26</v>
      </c>
    </row>
    <row r="28" ht="31.5" customHeight="1">
      <c r="B28" s="173" t="s">
        <v>27</v>
      </c>
    </row>
    <row r="29" ht="31.5" customHeight="1">
      <c r="B29" s="173" t="s">
        <v>28</v>
      </c>
    </row>
    <row r="30" ht="31.5" customHeight="1">
      <c r="B30" s="173" t="s">
        <v>29</v>
      </c>
    </row>
    <row r="31" ht="31.5" customHeight="1">
      <c r="B31" s="173" t="s">
        <v>30</v>
      </c>
    </row>
    <row r="32" ht="31.5" customHeight="1">
      <c r="B32" s="173" t="s">
        <v>31</v>
      </c>
    </row>
    <row r="33" ht="31.5" customHeight="1">
      <c r="B33" s="173" t="s">
        <v>32</v>
      </c>
    </row>
    <row r="34" ht="31.5" customHeight="1">
      <c r="B34" s="173" t="s">
        <v>33</v>
      </c>
    </row>
    <row r="35" ht="31.5" customHeight="1">
      <c r="B35" s="173" t="s">
        <v>34</v>
      </c>
    </row>
    <row r="36" ht="31.5" customHeight="1">
      <c r="B36" s="173" t="s">
        <v>35</v>
      </c>
    </row>
    <row r="37" ht="31.5" customHeight="1">
      <c r="B37" s="173" t="s">
        <v>36</v>
      </c>
    </row>
    <row r="38" ht="31.5" customHeight="1">
      <c r="B38" s="173" t="s">
        <v>37</v>
      </c>
    </row>
    <row r="39" ht="31.5" customHeight="1">
      <c r="B39" s="173" t="s">
        <v>38</v>
      </c>
    </row>
    <row r="40" ht="31.5" customHeight="1">
      <c r="B40" s="173" t="s">
        <v>39</v>
      </c>
    </row>
    <row r="41" ht="31.5" customHeight="1">
      <c r="B41" s="173" t="s">
        <v>40</v>
      </c>
    </row>
  </sheetData>
  <sheetProtection/>
  <printOptions/>
  <pageMargins left="1.9700000000000002" right="0.75" top="0.59" bottom="0.75" header="0.23999999999999996" footer="0.28"/>
  <pageSetup horizontalDpi="600" verticalDpi="600" orientation="portrait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"/>
  <sheetViews>
    <sheetView showGridLines="0" showZeros="0" view="pageBreakPreview" zoomScaleSheetLayoutView="100" workbookViewId="0" topLeftCell="A1">
      <pane xSplit="1" ySplit="3" topLeftCell="B4" activePane="bottomRight" state="frozen"/>
      <selection pane="bottomRight" activeCell="I13" sqref="I13"/>
    </sheetView>
  </sheetViews>
  <sheetFormatPr defaultColWidth="9.00390625" defaultRowHeight="13.5"/>
  <cols>
    <col min="1" max="1" width="43.125" style="66" customWidth="1"/>
    <col min="2" max="2" width="15.625" style="66" customWidth="1"/>
    <col min="3" max="3" width="15.875" style="66" customWidth="1"/>
    <col min="4" max="4" width="13.00390625" style="66" customWidth="1"/>
    <col min="5" max="5" width="12.50390625" style="66" hidden="1" customWidth="1"/>
    <col min="6" max="6" width="13.875" style="66" hidden="1" customWidth="1"/>
    <col min="7" max="7" width="13.375" style="66" hidden="1" customWidth="1"/>
    <col min="8" max="8" width="13.25390625" style="66" hidden="1" customWidth="1"/>
    <col min="9" max="16384" width="9.00390625" style="66" customWidth="1"/>
  </cols>
  <sheetData>
    <row r="1" spans="1:4" ht="21" customHeight="1">
      <c r="A1" s="68" t="s">
        <v>355</v>
      </c>
      <c r="B1" s="68"/>
      <c r="C1" s="68"/>
      <c r="D1" s="68"/>
    </row>
    <row r="2" spans="1:4" s="78" customFormat="1" ht="18" customHeight="1">
      <c r="A2" s="69" t="s">
        <v>356</v>
      </c>
      <c r="B2" s="70"/>
      <c r="C2" s="70"/>
      <c r="D2" s="70" t="s">
        <v>43</v>
      </c>
    </row>
    <row r="3" spans="1:6" ht="21" customHeight="1">
      <c r="A3" s="71" t="s">
        <v>357</v>
      </c>
      <c r="B3" s="71" t="s">
        <v>45</v>
      </c>
      <c r="C3" s="71" t="s">
        <v>46</v>
      </c>
      <c r="D3" s="71" t="s">
        <v>47</v>
      </c>
      <c r="E3" s="90" t="s">
        <v>358</v>
      </c>
      <c r="F3" s="91" t="s">
        <v>359</v>
      </c>
    </row>
    <row r="4" spans="1:8" s="78" customFormat="1" ht="18" customHeight="1">
      <c r="A4" s="82" t="s">
        <v>360</v>
      </c>
      <c r="B4" s="83"/>
      <c r="C4" s="83"/>
      <c r="D4" s="85"/>
      <c r="E4" s="92"/>
      <c r="F4" s="93"/>
      <c r="G4" s="94"/>
      <c r="H4" s="95"/>
    </row>
    <row r="5" spans="1:8" s="78" customFormat="1" ht="18" customHeight="1">
      <c r="A5" s="82" t="s">
        <v>361</v>
      </c>
      <c r="B5" s="83"/>
      <c r="C5" s="83">
        <v>87</v>
      </c>
      <c r="D5" s="85"/>
      <c r="E5" s="92"/>
      <c r="F5" s="93"/>
      <c r="G5" s="94"/>
      <c r="H5" s="95"/>
    </row>
    <row r="6" spans="1:8" s="78" customFormat="1" ht="18" customHeight="1">
      <c r="A6" s="82" t="s">
        <v>362</v>
      </c>
      <c r="B6" s="83"/>
      <c r="C6" s="83"/>
      <c r="D6" s="85"/>
      <c r="F6" s="93"/>
      <c r="G6" s="94"/>
      <c r="H6" s="95"/>
    </row>
    <row r="7" spans="1:8" s="78" customFormat="1" ht="18" customHeight="1">
      <c r="A7" s="82" t="s">
        <v>363</v>
      </c>
      <c r="B7" s="83">
        <v>30000</v>
      </c>
      <c r="C7" s="83">
        <v>70522</v>
      </c>
      <c r="D7" s="11">
        <f>C7/B7</f>
        <v>2.3507333333333333</v>
      </c>
      <c r="E7" s="92"/>
      <c r="F7" s="93"/>
      <c r="G7" s="94"/>
      <c r="H7" s="95"/>
    </row>
    <row r="8" spans="1:8" s="78" customFormat="1" ht="18" customHeight="1">
      <c r="A8" s="82" t="s">
        <v>364</v>
      </c>
      <c r="B8" s="83"/>
      <c r="C8" s="83"/>
      <c r="D8" s="85"/>
      <c r="E8" s="92"/>
      <c r="F8" s="96"/>
      <c r="G8" s="94"/>
      <c r="H8" s="95"/>
    </row>
    <row r="9" spans="1:8" s="78" customFormat="1" ht="18" customHeight="1">
      <c r="A9" s="84" t="s">
        <v>365</v>
      </c>
      <c r="B9" s="83"/>
      <c r="C9" s="83"/>
      <c r="D9" s="85"/>
      <c r="E9" s="92"/>
      <c r="F9" s="93"/>
      <c r="G9" s="94"/>
      <c r="H9" s="95"/>
    </row>
    <row r="10" spans="1:8" s="78" customFormat="1" ht="18" customHeight="1">
      <c r="A10" s="84" t="s">
        <v>366</v>
      </c>
      <c r="B10" s="83"/>
      <c r="C10" s="83"/>
      <c r="D10" s="85"/>
      <c r="E10" s="92"/>
      <c r="F10" s="93"/>
      <c r="G10" s="94"/>
      <c r="H10" s="95"/>
    </row>
    <row r="11" spans="1:8" s="78" customFormat="1" ht="18" customHeight="1">
      <c r="A11" s="84" t="s">
        <v>367</v>
      </c>
      <c r="B11" s="83"/>
      <c r="C11" s="83">
        <v>70</v>
      </c>
      <c r="D11" s="85"/>
      <c r="E11" s="92"/>
      <c r="F11" s="93"/>
      <c r="G11" s="94"/>
      <c r="H11" s="95"/>
    </row>
    <row r="12" spans="1:8" s="78" customFormat="1" ht="18" customHeight="1">
      <c r="A12" s="84" t="s">
        <v>368</v>
      </c>
      <c r="B12" s="83"/>
      <c r="C12" s="83">
        <v>560</v>
      </c>
      <c r="D12" s="85"/>
      <c r="E12" s="92"/>
      <c r="F12" s="93"/>
      <c r="G12" s="94"/>
      <c r="H12" s="95"/>
    </row>
    <row r="13" spans="1:11" s="78" customFormat="1" ht="18" customHeight="1">
      <c r="A13" s="84" t="s">
        <v>369</v>
      </c>
      <c r="B13" s="83"/>
      <c r="C13" s="83"/>
      <c r="D13" s="85"/>
      <c r="E13" s="92"/>
      <c r="F13" s="93"/>
      <c r="G13" s="94"/>
      <c r="H13" s="95"/>
      <c r="K13" s="97"/>
    </row>
    <row r="14" spans="1:11" s="78" customFormat="1" ht="18" customHeight="1">
      <c r="A14" s="84" t="s">
        <v>370</v>
      </c>
      <c r="B14" s="83"/>
      <c r="C14" s="83"/>
      <c r="D14" s="85"/>
      <c r="E14" s="92"/>
      <c r="F14" s="93"/>
      <c r="G14" s="94"/>
      <c r="H14" s="95"/>
      <c r="K14" s="97"/>
    </row>
    <row r="15" spans="1:8" s="78" customFormat="1" ht="18" customHeight="1">
      <c r="A15" s="72"/>
      <c r="B15" s="83"/>
      <c r="C15" s="83"/>
      <c r="D15" s="85"/>
      <c r="G15" s="94"/>
      <c r="H15" s="95"/>
    </row>
    <row r="16" spans="1:8" s="78" customFormat="1" ht="18" customHeight="1">
      <c r="A16" s="89" t="s">
        <v>371</v>
      </c>
      <c r="B16" s="83">
        <f>SUM(B4:B15)</f>
        <v>30000</v>
      </c>
      <c r="C16" s="83">
        <f>SUM(C4:C15)</f>
        <v>71239</v>
      </c>
      <c r="D16" s="11">
        <f>C16/B16</f>
        <v>2.374633333333333</v>
      </c>
      <c r="E16" s="83"/>
      <c r="F16" s="83"/>
      <c r="G16" s="94"/>
      <c r="H16" s="9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24"/>
  <sheetViews>
    <sheetView showGridLines="0" showZeros="0" zoomScaleSheetLayoutView="100" workbookViewId="0" topLeftCell="A1">
      <pane xSplit="2" ySplit="4" topLeftCell="C5" activePane="bottomRight" state="frozen"/>
      <selection pane="bottomRight" activeCell="D5" sqref="D5:D13"/>
    </sheetView>
  </sheetViews>
  <sheetFormatPr defaultColWidth="9.00390625" defaultRowHeight="13.5"/>
  <cols>
    <col min="1" max="1" width="4.375" style="66" customWidth="1"/>
    <col min="2" max="2" width="53.625" style="66" customWidth="1"/>
    <col min="3" max="5" width="13.125" style="66" customWidth="1"/>
    <col min="6" max="16384" width="9.00390625" style="66" customWidth="1"/>
  </cols>
  <sheetData>
    <row r="2" spans="2:5" s="76" customFormat="1" ht="21" customHeight="1">
      <c r="B2" s="68" t="s">
        <v>372</v>
      </c>
      <c r="C2" s="68"/>
      <c r="D2" s="68"/>
      <c r="E2" s="68"/>
    </row>
    <row r="3" spans="2:5" s="77" customFormat="1" ht="18" customHeight="1">
      <c r="B3" s="79" t="s">
        <v>373</v>
      </c>
      <c r="C3" s="80"/>
      <c r="D3" s="80"/>
      <c r="E3" s="80" t="s">
        <v>43</v>
      </c>
    </row>
    <row r="4" spans="2:5" ht="24" customHeight="1">
      <c r="B4" s="71" t="s">
        <v>374</v>
      </c>
      <c r="C4" s="71" t="s">
        <v>45</v>
      </c>
      <c r="D4" s="71" t="s">
        <v>46</v>
      </c>
      <c r="E4" s="81" t="s">
        <v>47</v>
      </c>
    </row>
    <row r="5" spans="2:5" s="78" customFormat="1" ht="18" customHeight="1">
      <c r="B5" s="82" t="s">
        <v>360</v>
      </c>
      <c r="C5" s="83"/>
      <c r="D5" s="83"/>
      <c r="E5" s="11" t="e">
        <f>D5/C5</f>
        <v>#DIV/0!</v>
      </c>
    </row>
    <row r="6" spans="2:5" s="78" customFormat="1" ht="18" customHeight="1">
      <c r="B6" s="82" t="s">
        <v>361</v>
      </c>
      <c r="C6" s="83"/>
      <c r="D6" s="83">
        <v>3</v>
      </c>
      <c r="E6" s="11" t="e">
        <f>D6/C6</f>
        <v>#DIV/0!</v>
      </c>
    </row>
    <row r="7" spans="2:5" s="78" customFormat="1" ht="18" customHeight="1">
      <c r="B7" s="82" t="s">
        <v>362</v>
      </c>
      <c r="C7" s="83"/>
      <c r="D7" s="83"/>
      <c r="E7" s="11" t="e">
        <f>D7/C7</f>
        <v>#DIV/0!</v>
      </c>
    </row>
    <row r="8" spans="2:5" s="78" customFormat="1" ht="18" customHeight="1">
      <c r="B8" s="82" t="s">
        <v>363</v>
      </c>
      <c r="C8" s="83"/>
      <c r="D8" s="83">
        <v>69950</v>
      </c>
      <c r="E8" s="11" t="e">
        <f>D8/C8</f>
        <v>#DIV/0!</v>
      </c>
    </row>
    <row r="9" spans="1:5" s="78" customFormat="1" ht="18" customHeight="1">
      <c r="A9" s="69"/>
      <c r="B9" s="82" t="s">
        <v>364</v>
      </c>
      <c r="C9" s="83"/>
      <c r="D9" s="83"/>
      <c r="E9" s="11" t="e">
        <f>D9/C9</f>
        <v>#DIV/0!</v>
      </c>
    </row>
    <row r="10" spans="1:5" s="78" customFormat="1" ht="18" customHeight="1">
      <c r="A10" s="69"/>
      <c r="B10" s="84" t="s">
        <v>365</v>
      </c>
      <c r="C10" s="83"/>
      <c r="D10" s="83"/>
      <c r="E10" s="85"/>
    </row>
    <row r="11" spans="1:5" s="78" customFormat="1" ht="18" customHeight="1">
      <c r="A11" s="69"/>
      <c r="B11" s="84" t="s">
        <v>366</v>
      </c>
      <c r="C11" s="83"/>
      <c r="D11" s="83"/>
      <c r="E11" s="85"/>
    </row>
    <row r="12" spans="1:5" s="78" customFormat="1" ht="18" customHeight="1">
      <c r="A12" s="69"/>
      <c r="B12" s="84" t="s">
        <v>367</v>
      </c>
      <c r="C12" s="83"/>
      <c r="D12" s="83">
        <v>70</v>
      </c>
      <c r="E12" s="85"/>
    </row>
    <row r="13" spans="1:5" s="78" customFormat="1" ht="18" customHeight="1">
      <c r="A13" s="69"/>
      <c r="B13" s="84" t="s">
        <v>368</v>
      </c>
      <c r="C13" s="83"/>
      <c r="D13" s="83">
        <v>438</v>
      </c>
      <c r="E13" s="11" t="e">
        <f>D13/C13</f>
        <v>#DIV/0!</v>
      </c>
    </row>
    <row r="14" spans="1:5" s="78" customFormat="1" ht="18" customHeight="1">
      <c r="A14" s="69"/>
      <c r="B14" s="84" t="s">
        <v>369</v>
      </c>
      <c r="C14" s="83"/>
      <c r="D14" s="83"/>
      <c r="E14" s="85"/>
    </row>
    <row r="15" spans="1:5" s="78" customFormat="1" ht="18" customHeight="1">
      <c r="A15" s="69"/>
      <c r="B15" s="84" t="s">
        <v>370</v>
      </c>
      <c r="C15" s="83"/>
      <c r="D15" s="83"/>
      <c r="E15" s="85"/>
    </row>
    <row r="16" spans="2:5" s="78" customFormat="1" ht="18" customHeight="1">
      <c r="B16" s="72"/>
      <c r="C16" s="83"/>
      <c r="D16" s="83"/>
      <c r="E16" s="85"/>
    </row>
    <row r="17" spans="2:5" s="78" customFormat="1" ht="18" customHeight="1">
      <c r="B17" s="86" t="s">
        <v>375</v>
      </c>
      <c r="C17" s="83">
        <f>SUBTOTAL(9,C8:C15)</f>
        <v>0</v>
      </c>
      <c r="D17" s="83">
        <f>SUBTOTAL(9,D5:D16)</f>
        <v>70461</v>
      </c>
      <c r="E17" s="11" t="e">
        <f>D17/C17</f>
        <v>#DIV/0!</v>
      </c>
    </row>
    <row r="18" spans="2:5" s="78" customFormat="1" ht="18" customHeight="1">
      <c r="B18" s="87"/>
      <c r="C18" s="83"/>
      <c r="D18" s="83"/>
      <c r="E18" s="85"/>
    </row>
    <row r="19" spans="2:5" s="78" customFormat="1" ht="18" customHeight="1">
      <c r="B19" s="88" t="s">
        <v>376</v>
      </c>
      <c r="C19" s="83"/>
      <c r="D19" s="83"/>
      <c r="E19" s="11" t="e">
        <f>D19/C19</f>
        <v>#DIV/0!</v>
      </c>
    </row>
    <row r="20" spans="2:5" s="78" customFormat="1" ht="18" customHeight="1">
      <c r="B20" s="88" t="s">
        <v>377</v>
      </c>
      <c r="C20" s="83"/>
      <c r="D20" s="83"/>
      <c r="E20" s="11" t="e">
        <f>D20/C20</f>
        <v>#DIV/0!</v>
      </c>
    </row>
    <row r="21" spans="2:5" s="78" customFormat="1" ht="18" customHeight="1">
      <c r="B21" s="82" t="s">
        <v>354</v>
      </c>
      <c r="C21" s="83"/>
      <c r="D21" s="83"/>
      <c r="E21" s="85"/>
    </row>
    <row r="22" spans="2:5" s="78" customFormat="1" ht="18" customHeight="1">
      <c r="B22" s="88" t="s">
        <v>378</v>
      </c>
      <c r="C22" s="83"/>
      <c r="D22" s="83"/>
      <c r="E22" s="85"/>
    </row>
    <row r="23" spans="2:5" s="78" customFormat="1" ht="18" customHeight="1">
      <c r="B23" s="88" t="s">
        <v>379</v>
      </c>
      <c r="C23" s="83"/>
      <c r="D23" s="83"/>
      <c r="E23" s="85"/>
    </row>
    <row r="24" spans="2:5" s="78" customFormat="1" ht="18" customHeight="1">
      <c r="B24" s="89" t="s">
        <v>371</v>
      </c>
      <c r="C24" s="83">
        <f>C17</f>
        <v>0</v>
      </c>
      <c r="D24" s="83">
        <f>D17+D23</f>
        <v>70461</v>
      </c>
      <c r="E24" s="11" t="e">
        <f>D24/C24</f>
        <v>#DIV/0!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autoFilter ref="A4:L24"/>
  <mergeCells count="1">
    <mergeCell ref="B2:E2"/>
  </mergeCells>
  <printOptions horizontalCentered="1"/>
  <pageMargins left="0.59" right="0.59" top="0.18" bottom="0.53" header="0.11999999999999998" footer="0.28"/>
  <pageSetup fitToHeight="0" fitToWidth="1" horizontalDpi="600" verticalDpi="600" orientation="portrait" paperSize="9" scale="99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39"/>
  <sheetViews>
    <sheetView workbookViewId="0" topLeftCell="A1">
      <selection activeCell="B5" sqref="B5"/>
    </sheetView>
  </sheetViews>
  <sheetFormatPr defaultColWidth="9.00390625" defaultRowHeight="13.5"/>
  <cols>
    <col min="1" max="1" width="55.125" style="66" customWidth="1"/>
    <col min="2" max="2" width="32.375" style="66" customWidth="1"/>
    <col min="3" max="16384" width="9.00390625" style="67" customWidth="1"/>
  </cols>
  <sheetData>
    <row r="1" ht="2.25" customHeight="1"/>
    <row r="2" spans="1:2" ht="18.75">
      <c r="A2" s="68" t="s">
        <v>380</v>
      </c>
      <c r="B2" s="68"/>
    </row>
    <row r="3" spans="1:2" s="64" customFormat="1" ht="21" customHeight="1">
      <c r="A3" s="69" t="s">
        <v>381</v>
      </c>
      <c r="B3" s="70" t="s">
        <v>43</v>
      </c>
    </row>
    <row r="4" spans="1:2" s="65" customFormat="1" ht="23.25" customHeight="1">
      <c r="A4" s="71" t="s">
        <v>382</v>
      </c>
      <c r="B4" s="71" t="s">
        <v>280</v>
      </c>
    </row>
    <row r="5" spans="1:2" s="64" customFormat="1" ht="18" customHeight="1">
      <c r="A5" s="72" t="s">
        <v>281</v>
      </c>
      <c r="B5" s="73">
        <v>7719</v>
      </c>
    </row>
    <row r="6" spans="1:2" s="64" customFormat="1" ht="18" customHeight="1">
      <c r="A6" s="72"/>
      <c r="B6" s="74"/>
    </row>
    <row r="7" spans="1:2" s="64" customFormat="1" ht="18" customHeight="1">
      <c r="A7" s="72"/>
      <c r="B7" s="74"/>
    </row>
    <row r="8" spans="1:2" s="64" customFormat="1" ht="18" customHeight="1">
      <c r="A8" s="72"/>
      <c r="B8" s="74"/>
    </row>
    <row r="9" spans="1:2" s="64" customFormat="1" ht="18" customHeight="1">
      <c r="A9" s="72"/>
      <c r="B9" s="74"/>
    </row>
    <row r="10" spans="1:2" s="64" customFormat="1" ht="18" customHeight="1">
      <c r="A10" s="72"/>
      <c r="B10" s="74"/>
    </row>
    <row r="11" spans="1:2" s="64" customFormat="1" ht="18" customHeight="1">
      <c r="A11" s="72"/>
      <c r="B11" s="74"/>
    </row>
    <row r="12" spans="1:2" s="64" customFormat="1" ht="18" customHeight="1">
      <c r="A12" s="72"/>
      <c r="B12" s="74"/>
    </row>
    <row r="13" spans="1:2" s="64" customFormat="1" ht="18" customHeight="1">
      <c r="A13" s="72"/>
      <c r="B13" s="74"/>
    </row>
    <row r="14" spans="1:2" s="64" customFormat="1" ht="18" customHeight="1">
      <c r="A14" s="72"/>
      <c r="B14" s="74"/>
    </row>
    <row r="15" spans="1:2" s="64" customFormat="1" ht="18" customHeight="1">
      <c r="A15" s="72"/>
      <c r="B15" s="74"/>
    </row>
    <row r="16" spans="1:2" s="64" customFormat="1" ht="18" customHeight="1">
      <c r="A16" s="72"/>
      <c r="B16" s="74"/>
    </row>
    <row r="17" spans="1:2" s="64" customFormat="1" ht="18" customHeight="1">
      <c r="A17" s="72"/>
      <c r="B17" s="74"/>
    </row>
    <row r="18" spans="1:2" s="64" customFormat="1" ht="18" customHeight="1">
      <c r="A18" s="72"/>
      <c r="B18" s="74"/>
    </row>
    <row r="19" spans="1:2" s="64" customFormat="1" ht="18" customHeight="1">
      <c r="A19" s="72"/>
      <c r="B19" s="74"/>
    </row>
    <row r="20" spans="1:2" s="64" customFormat="1" ht="18" customHeight="1">
      <c r="A20" s="72"/>
      <c r="B20" s="74"/>
    </row>
    <row r="21" spans="1:2" s="64" customFormat="1" ht="18" customHeight="1">
      <c r="A21" s="72"/>
      <c r="B21" s="74"/>
    </row>
    <row r="22" spans="1:2" s="64" customFormat="1" ht="18" customHeight="1">
      <c r="A22" s="72"/>
      <c r="B22" s="74"/>
    </row>
    <row r="23" spans="1:2" s="64" customFormat="1" ht="18" customHeight="1">
      <c r="A23" s="72"/>
      <c r="B23" s="74"/>
    </row>
    <row r="24" spans="1:2" s="64" customFormat="1" ht="18" customHeight="1">
      <c r="A24" s="72"/>
      <c r="B24" s="74"/>
    </row>
    <row r="25" spans="1:2" s="64" customFormat="1" ht="18" customHeight="1">
      <c r="A25" s="72"/>
      <c r="B25" s="74"/>
    </row>
    <row r="26" spans="1:2" s="64" customFormat="1" ht="18" customHeight="1">
      <c r="A26" s="72"/>
      <c r="B26" s="74"/>
    </row>
    <row r="27" spans="1:2" s="64" customFormat="1" ht="18" customHeight="1">
      <c r="A27" s="72"/>
      <c r="B27" s="74"/>
    </row>
    <row r="28" spans="1:2" s="64" customFormat="1" ht="18" customHeight="1">
      <c r="A28" s="72"/>
      <c r="B28" s="74"/>
    </row>
    <row r="29" spans="1:2" s="64" customFormat="1" ht="18" customHeight="1">
      <c r="A29" s="72"/>
      <c r="B29" s="74"/>
    </row>
    <row r="30" spans="1:2" s="64" customFormat="1" ht="18" customHeight="1">
      <c r="A30" s="72"/>
      <c r="B30" s="74"/>
    </row>
    <row r="31" spans="1:2" s="64" customFormat="1" ht="18" customHeight="1">
      <c r="A31" s="72"/>
      <c r="B31" s="74"/>
    </row>
    <row r="32" spans="1:2" s="64" customFormat="1" ht="18" customHeight="1">
      <c r="A32" s="72"/>
      <c r="B32" s="74"/>
    </row>
    <row r="33" spans="1:2" s="64" customFormat="1" ht="18" customHeight="1">
      <c r="A33" s="72"/>
      <c r="B33" s="74"/>
    </row>
    <row r="34" spans="1:2" s="64" customFormat="1" ht="18" customHeight="1">
      <c r="A34" s="72"/>
      <c r="B34" s="74"/>
    </row>
    <row r="35" spans="1:2" s="64" customFormat="1" ht="18" customHeight="1">
      <c r="A35" s="72"/>
      <c r="B35" s="74"/>
    </row>
    <row r="36" spans="1:2" s="64" customFormat="1" ht="18" customHeight="1">
      <c r="A36" s="72"/>
      <c r="B36" s="74"/>
    </row>
    <row r="37" spans="1:2" s="64" customFormat="1" ht="18" customHeight="1">
      <c r="A37" s="72"/>
      <c r="B37" s="74"/>
    </row>
    <row r="38" spans="1:2" s="64" customFormat="1" ht="18" customHeight="1">
      <c r="A38" s="72"/>
      <c r="B38" s="74"/>
    </row>
    <row r="39" spans="1:2" ht="21.75" customHeight="1">
      <c r="A39" s="75"/>
      <c r="B39" s="75"/>
    </row>
  </sheetData>
  <sheetProtection/>
  <mergeCells count="2">
    <mergeCell ref="A2:B2"/>
    <mergeCell ref="A39:B39"/>
  </mergeCells>
  <printOptions horizontalCentered="1"/>
  <pageMargins left="0.59" right="0.59" top="0.3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 topLeftCell="A1">
      <selection activeCell="C3" sqref="C3"/>
    </sheetView>
  </sheetViews>
  <sheetFormatPr defaultColWidth="9.00390625" defaultRowHeight="13.5"/>
  <cols>
    <col min="1" max="1" width="44.75390625" style="45" customWidth="1"/>
    <col min="2" max="4" width="14.25390625" style="45" customWidth="1"/>
    <col min="5" max="16384" width="9.00390625" style="45" customWidth="1"/>
  </cols>
  <sheetData>
    <row r="1" spans="1:4" ht="24" customHeight="1">
      <c r="A1" s="46" t="s">
        <v>383</v>
      </c>
      <c r="B1" s="46"/>
      <c r="C1" s="46"/>
      <c r="D1" s="46"/>
    </row>
    <row r="2" spans="1:4" ht="18" customHeight="1">
      <c r="A2" s="47" t="s">
        <v>384</v>
      </c>
      <c r="B2" s="48"/>
      <c r="C2" s="48"/>
      <c r="D2" s="48" t="s">
        <v>43</v>
      </c>
    </row>
    <row r="3" spans="1:4" ht="25.5" customHeight="1">
      <c r="A3" s="61" t="s">
        <v>357</v>
      </c>
      <c r="B3" s="61" t="s">
        <v>45</v>
      </c>
      <c r="C3" s="61" t="s">
        <v>46</v>
      </c>
      <c r="D3" s="61" t="s">
        <v>47</v>
      </c>
    </row>
    <row r="4" spans="1:4" ht="18" customHeight="1">
      <c r="A4" s="36" t="s">
        <v>385</v>
      </c>
      <c r="B4" s="50"/>
      <c r="C4" s="62"/>
      <c r="D4" s="38"/>
    </row>
    <row r="5" spans="1:4" ht="18" customHeight="1">
      <c r="A5" s="53" t="s">
        <v>386</v>
      </c>
      <c r="B5" s="51"/>
      <c r="C5" s="63"/>
      <c r="D5" s="41"/>
    </row>
    <row r="6" spans="1:4" ht="18" customHeight="1">
      <c r="A6" s="53" t="s">
        <v>387</v>
      </c>
      <c r="B6" s="51"/>
      <c r="C6" s="63"/>
      <c r="D6" s="41"/>
    </row>
    <row r="7" spans="1:4" ht="18" customHeight="1">
      <c r="A7" s="53" t="s">
        <v>388</v>
      </c>
      <c r="B7" s="51"/>
      <c r="C7" s="63"/>
      <c r="D7" s="41"/>
    </row>
    <row r="8" spans="1:4" ht="18" customHeight="1">
      <c r="A8" s="53" t="s">
        <v>389</v>
      </c>
      <c r="B8" s="51"/>
      <c r="C8" s="63"/>
      <c r="D8" s="41"/>
    </row>
    <row r="9" spans="1:4" ht="18" customHeight="1">
      <c r="A9" s="53" t="s">
        <v>389</v>
      </c>
      <c r="B9" s="51"/>
      <c r="C9" s="63"/>
      <c r="D9" s="41"/>
    </row>
    <row r="10" spans="1:4" ht="18" customHeight="1">
      <c r="A10" s="53" t="s">
        <v>389</v>
      </c>
      <c r="B10" s="51"/>
      <c r="C10" s="63"/>
      <c r="D10" s="41"/>
    </row>
    <row r="11" spans="1:4" ht="18" customHeight="1">
      <c r="A11" s="53"/>
      <c r="B11" s="51"/>
      <c r="C11" s="63"/>
      <c r="D11" s="41"/>
    </row>
    <row r="12" spans="1:4" ht="18" customHeight="1">
      <c r="A12" s="53"/>
      <c r="B12" s="51"/>
      <c r="C12" s="63"/>
      <c r="D12" s="41"/>
    </row>
    <row r="13" spans="1:4" ht="18" customHeight="1">
      <c r="A13" s="53"/>
      <c r="B13" s="51"/>
      <c r="C13" s="63"/>
      <c r="D13" s="41"/>
    </row>
    <row r="14" spans="1:4" ht="18" customHeight="1">
      <c r="A14" s="53"/>
      <c r="B14" s="51"/>
      <c r="C14" s="63"/>
      <c r="D14" s="41"/>
    </row>
    <row r="15" spans="1:4" ht="18" customHeight="1">
      <c r="A15" s="53"/>
      <c r="B15" s="51"/>
      <c r="C15" s="63"/>
      <c r="D15" s="41"/>
    </row>
    <row r="16" spans="1:4" ht="18" customHeight="1">
      <c r="A16" s="53"/>
      <c r="B16" s="51"/>
      <c r="C16" s="63"/>
      <c r="D16" s="41"/>
    </row>
    <row r="17" spans="1:4" ht="18" customHeight="1">
      <c r="A17" s="53"/>
      <c r="B17" s="51"/>
      <c r="C17" s="63"/>
      <c r="D17" s="41"/>
    </row>
    <row r="18" spans="1:4" ht="18" customHeight="1">
      <c r="A18" s="53"/>
      <c r="B18" s="51"/>
      <c r="C18" s="63"/>
      <c r="D18" s="41"/>
    </row>
    <row r="19" spans="1:4" ht="18" customHeight="1">
      <c r="A19" s="36" t="s">
        <v>390</v>
      </c>
      <c r="B19" s="50"/>
      <c r="C19" s="50"/>
      <c r="D19" s="38"/>
    </row>
    <row r="20" spans="1:4" ht="18" customHeight="1">
      <c r="A20" s="53" t="s">
        <v>391</v>
      </c>
      <c r="B20" s="51"/>
      <c r="C20" s="51"/>
      <c r="D20" s="41"/>
    </row>
    <row r="21" spans="1:4" ht="18" customHeight="1">
      <c r="A21" s="53" t="s">
        <v>389</v>
      </c>
      <c r="B21" s="51"/>
      <c r="C21" s="51"/>
      <c r="D21" s="41"/>
    </row>
    <row r="22" spans="1:4" ht="18" customHeight="1">
      <c r="A22" s="53" t="s">
        <v>389</v>
      </c>
      <c r="B22" s="51"/>
      <c r="C22" s="51"/>
      <c r="D22" s="41"/>
    </row>
    <row r="23" spans="1:4" ht="18" customHeight="1">
      <c r="A23" s="36" t="s">
        <v>392</v>
      </c>
      <c r="B23" s="50"/>
      <c r="C23" s="50"/>
      <c r="D23" s="38"/>
    </row>
    <row r="24" spans="1:4" ht="18" customHeight="1">
      <c r="A24" s="53" t="s">
        <v>393</v>
      </c>
      <c r="B24" s="51"/>
      <c r="C24" s="51"/>
      <c r="D24" s="41"/>
    </row>
    <row r="25" spans="1:4" ht="18" customHeight="1">
      <c r="A25" s="53" t="s">
        <v>389</v>
      </c>
      <c r="B25" s="51"/>
      <c r="C25" s="51"/>
      <c r="D25" s="41"/>
    </row>
    <row r="26" spans="1:4" ht="18" customHeight="1">
      <c r="A26" s="53" t="s">
        <v>389</v>
      </c>
      <c r="B26" s="51"/>
      <c r="C26" s="51"/>
      <c r="D26" s="41"/>
    </row>
    <row r="27" spans="1:4" ht="18" customHeight="1">
      <c r="A27" s="36" t="s">
        <v>394</v>
      </c>
      <c r="B27" s="50"/>
      <c r="C27" s="50"/>
      <c r="D27" s="38"/>
    </row>
    <row r="28" spans="1:4" ht="18" customHeight="1">
      <c r="A28" s="53" t="s">
        <v>389</v>
      </c>
      <c r="B28" s="50"/>
      <c r="C28" s="51"/>
      <c r="D28" s="38"/>
    </row>
    <row r="29" spans="1:4" ht="18" customHeight="1">
      <c r="A29" s="36" t="s">
        <v>395</v>
      </c>
      <c r="B29" s="50"/>
      <c r="C29" s="50"/>
      <c r="D29" s="38"/>
    </row>
    <row r="30" spans="1:4" ht="18" customHeight="1">
      <c r="A30" s="36"/>
      <c r="B30" s="50"/>
      <c r="C30" s="50"/>
      <c r="D30" s="38"/>
    </row>
    <row r="31" spans="1:4" ht="18" customHeight="1">
      <c r="A31" s="56" t="s">
        <v>396</v>
      </c>
      <c r="B31" s="50"/>
      <c r="C31" s="50"/>
      <c r="D31" s="38"/>
    </row>
    <row r="32" spans="1:4" ht="18" customHeight="1">
      <c r="A32" s="56" t="s">
        <v>397</v>
      </c>
      <c r="B32" s="50"/>
      <c r="C32" s="50"/>
      <c r="D32" s="38"/>
    </row>
    <row r="33" spans="1:4" ht="18" customHeight="1">
      <c r="A33" s="56" t="s">
        <v>398</v>
      </c>
      <c r="B33" s="50"/>
      <c r="C33" s="50"/>
      <c r="D33" s="38"/>
    </row>
    <row r="34" spans="1:4" ht="14.25">
      <c r="A34" s="44" t="s">
        <v>399</v>
      </c>
      <c r="B34" s="44"/>
      <c r="C34" s="44"/>
      <c r="D34" s="44"/>
    </row>
  </sheetData>
  <sheetProtection/>
  <mergeCells count="2">
    <mergeCell ref="A1:D1"/>
    <mergeCell ref="A34:D34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selection activeCell="C3" sqref="C3"/>
    </sheetView>
  </sheetViews>
  <sheetFormatPr defaultColWidth="9.00390625" defaultRowHeight="13.5"/>
  <cols>
    <col min="1" max="1" width="44.375" style="31" customWidth="1"/>
    <col min="2" max="4" width="13.25390625" style="31" customWidth="1"/>
    <col min="5" max="16384" width="9.00390625" style="31" customWidth="1"/>
  </cols>
  <sheetData>
    <row r="1" spans="1:4" ht="24.75" customHeight="1">
      <c r="A1" s="57" t="s">
        <v>400</v>
      </c>
      <c r="B1" s="57"/>
      <c r="C1" s="57"/>
      <c r="D1" s="57"/>
    </row>
    <row r="2" spans="1:4" ht="18" customHeight="1">
      <c r="A2" s="58" t="s">
        <v>401</v>
      </c>
      <c r="B2" s="59"/>
      <c r="C2" s="59"/>
      <c r="D2" s="59" t="s">
        <v>43</v>
      </c>
    </row>
    <row r="3" spans="1:4" ht="25.5" customHeight="1">
      <c r="A3" s="60" t="s">
        <v>357</v>
      </c>
      <c r="B3" s="60" t="s">
        <v>45</v>
      </c>
      <c r="C3" s="60" t="s">
        <v>46</v>
      </c>
      <c r="D3" s="60" t="s">
        <v>47</v>
      </c>
    </row>
    <row r="4" spans="1:4" ht="18" customHeight="1">
      <c r="A4" s="36" t="s">
        <v>385</v>
      </c>
      <c r="B4" s="37"/>
      <c r="C4" s="37"/>
      <c r="D4" s="38"/>
    </row>
    <row r="5" spans="1:4" ht="18" customHeight="1">
      <c r="A5" s="36" t="s">
        <v>402</v>
      </c>
      <c r="B5" s="40"/>
      <c r="C5" s="40"/>
      <c r="D5" s="38"/>
    </row>
    <row r="6" spans="1:4" ht="18" customHeight="1">
      <c r="A6" s="36" t="s">
        <v>403</v>
      </c>
      <c r="B6" s="40"/>
      <c r="C6" s="40"/>
      <c r="D6" s="38"/>
    </row>
    <row r="7" spans="1:4" ht="18" customHeight="1">
      <c r="A7" s="36" t="s">
        <v>404</v>
      </c>
      <c r="B7" s="37"/>
      <c r="C7" s="37"/>
      <c r="D7" s="38"/>
    </row>
    <row r="8" spans="1:4" ht="18" customHeight="1">
      <c r="A8" s="36" t="s">
        <v>403</v>
      </c>
      <c r="B8" s="40"/>
      <c r="C8" s="40"/>
      <c r="D8" s="41"/>
    </row>
    <row r="9" spans="1:4" ht="18" customHeight="1">
      <c r="A9" s="42" t="s">
        <v>405</v>
      </c>
      <c r="B9" s="37"/>
      <c r="C9" s="37"/>
      <c r="D9" s="38"/>
    </row>
    <row r="10" spans="1:4" ht="18" customHeight="1">
      <c r="A10" s="36" t="s">
        <v>403</v>
      </c>
      <c r="B10" s="40"/>
      <c r="C10" s="40"/>
      <c r="D10" s="41"/>
    </row>
    <row r="11" spans="1:4" ht="18" customHeight="1">
      <c r="A11" s="36" t="s">
        <v>403</v>
      </c>
      <c r="B11" s="40"/>
      <c r="C11" s="40"/>
      <c r="D11" s="41"/>
    </row>
    <row r="12" spans="1:4" ht="18" customHeight="1">
      <c r="A12" s="36" t="s">
        <v>403</v>
      </c>
      <c r="B12" s="40"/>
      <c r="C12" s="40"/>
      <c r="D12" s="41"/>
    </row>
    <row r="13" spans="1:4" ht="18" customHeight="1">
      <c r="A13" s="42" t="s">
        <v>406</v>
      </c>
      <c r="B13" s="37"/>
      <c r="C13" s="37"/>
      <c r="D13" s="38"/>
    </row>
    <row r="14" spans="1:4" ht="18" customHeight="1">
      <c r="A14" s="36" t="s">
        <v>403</v>
      </c>
      <c r="B14" s="40"/>
      <c r="C14" s="40"/>
      <c r="D14" s="38"/>
    </row>
    <row r="15" spans="1:4" ht="18" customHeight="1">
      <c r="A15" s="36" t="s">
        <v>403</v>
      </c>
      <c r="B15" s="40"/>
      <c r="C15" s="40"/>
      <c r="D15" s="41"/>
    </row>
    <row r="16" spans="1:4" ht="18" customHeight="1">
      <c r="A16" s="42" t="s">
        <v>407</v>
      </c>
      <c r="B16" s="37"/>
      <c r="C16" s="37"/>
      <c r="D16" s="38"/>
    </row>
    <row r="17" spans="1:4" ht="18" customHeight="1">
      <c r="A17" s="36" t="s">
        <v>403</v>
      </c>
      <c r="B17" s="40"/>
      <c r="C17" s="40"/>
      <c r="D17" s="41"/>
    </row>
    <row r="18" spans="1:4" ht="18" customHeight="1">
      <c r="A18" s="36" t="s">
        <v>403</v>
      </c>
      <c r="B18" s="40"/>
      <c r="C18" s="40"/>
      <c r="D18" s="41"/>
    </row>
    <row r="19" spans="1:4" ht="18" customHeight="1">
      <c r="A19" s="42" t="s">
        <v>408</v>
      </c>
      <c r="B19" s="37"/>
      <c r="C19" s="37"/>
      <c r="D19" s="38"/>
    </row>
    <row r="20" spans="1:4" ht="18" customHeight="1">
      <c r="A20" s="36" t="s">
        <v>403</v>
      </c>
      <c r="B20" s="40"/>
      <c r="C20" s="40"/>
      <c r="D20" s="38"/>
    </row>
    <row r="21" spans="1:4" ht="18" customHeight="1">
      <c r="A21" s="36" t="s">
        <v>390</v>
      </c>
      <c r="B21" s="37"/>
      <c r="C21" s="37"/>
      <c r="D21" s="38"/>
    </row>
    <row r="22" spans="1:4" ht="18" customHeight="1">
      <c r="A22" s="36" t="s">
        <v>409</v>
      </c>
      <c r="B22" s="37"/>
      <c r="C22" s="37"/>
      <c r="D22" s="38"/>
    </row>
    <row r="23" spans="1:4" ht="18" customHeight="1">
      <c r="A23" s="36" t="s">
        <v>403</v>
      </c>
      <c r="B23" s="40"/>
      <c r="C23" s="40"/>
      <c r="D23" s="41"/>
    </row>
    <row r="24" spans="1:4" ht="18" customHeight="1">
      <c r="A24" s="36" t="s">
        <v>403</v>
      </c>
      <c r="B24" s="40"/>
      <c r="C24" s="40"/>
      <c r="D24" s="41"/>
    </row>
    <row r="25" spans="1:4" ht="18" customHeight="1">
      <c r="A25" s="36" t="s">
        <v>392</v>
      </c>
      <c r="B25" s="40"/>
      <c r="C25" s="40"/>
      <c r="D25" s="38"/>
    </row>
    <row r="26" spans="1:4" ht="18" customHeight="1">
      <c r="A26" s="36" t="s">
        <v>394</v>
      </c>
      <c r="B26" s="40"/>
      <c r="C26" s="40"/>
      <c r="D26" s="38"/>
    </row>
    <row r="27" spans="1:4" ht="18" customHeight="1">
      <c r="A27" s="36" t="s">
        <v>395</v>
      </c>
      <c r="B27" s="40"/>
      <c r="C27" s="40"/>
      <c r="D27" s="38"/>
    </row>
    <row r="28" spans="1:4" ht="18" customHeight="1">
      <c r="A28" s="36"/>
      <c r="B28" s="40"/>
      <c r="C28" s="40"/>
      <c r="D28" s="38"/>
    </row>
    <row r="29" spans="1:4" ht="18" customHeight="1">
      <c r="A29" s="43" t="s">
        <v>396</v>
      </c>
      <c r="B29" s="37"/>
      <c r="C29" s="37"/>
      <c r="D29" s="38"/>
    </row>
    <row r="30" spans="1:4" ht="18" customHeight="1">
      <c r="A30" s="43" t="s">
        <v>397</v>
      </c>
      <c r="B30" s="37"/>
      <c r="C30" s="37"/>
      <c r="D30" s="38"/>
    </row>
    <row r="31" spans="1:4" ht="18" customHeight="1">
      <c r="A31" s="43" t="s">
        <v>398</v>
      </c>
      <c r="B31" s="37"/>
      <c r="C31" s="37"/>
      <c r="D31" s="38"/>
    </row>
    <row r="32" spans="1:4" ht="14.25">
      <c r="A32" s="44" t="s">
        <v>399</v>
      </c>
      <c r="B32" s="44"/>
      <c r="C32" s="44"/>
      <c r="D32" s="44"/>
    </row>
  </sheetData>
  <sheetProtection/>
  <mergeCells count="2">
    <mergeCell ref="A1:D1"/>
    <mergeCell ref="A32:D32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Zeros="0" workbookViewId="0" topLeftCell="A1">
      <selection activeCell="C3" sqref="C3"/>
    </sheetView>
  </sheetViews>
  <sheetFormatPr defaultColWidth="9.00390625" defaultRowHeight="13.5"/>
  <cols>
    <col min="1" max="1" width="46.00390625" style="45" customWidth="1"/>
    <col min="2" max="2" width="14.125" style="45" customWidth="1"/>
    <col min="3" max="3" width="13.125" style="45" customWidth="1"/>
    <col min="4" max="4" width="14.125" style="45" customWidth="1"/>
    <col min="5" max="16384" width="9.00390625" style="45" customWidth="1"/>
  </cols>
  <sheetData>
    <row r="1" spans="1:4" ht="24.75" customHeight="1">
      <c r="A1" s="46" t="s">
        <v>410</v>
      </c>
      <c r="B1" s="46"/>
      <c r="C1" s="46"/>
      <c r="D1" s="46"/>
    </row>
    <row r="2" spans="1:4" ht="24" customHeight="1">
      <c r="A2" s="47" t="s">
        <v>411</v>
      </c>
      <c r="B2" s="47"/>
      <c r="C2" s="48"/>
      <c r="D2" s="48" t="s">
        <v>43</v>
      </c>
    </row>
    <row r="3" spans="1:4" ht="21.75" customHeight="1">
      <c r="A3" s="49" t="s">
        <v>357</v>
      </c>
      <c r="B3" s="49" t="s">
        <v>45</v>
      </c>
      <c r="C3" s="49" t="s">
        <v>46</v>
      </c>
      <c r="D3" s="49" t="s">
        <v>47</v>
      </c>
    </row>
    <row r="4" spans="1:4" ht="18" customHeight="1">
      <c r="A4" s="36" t="s">
        <v>412</v>
      </c>
      <c r="B4" s="50"/>
      <c r="C4" s="50"/>
      <c r="D4" s="38"/>
    </row>
    <row r="5" spans="1:4" ht="18" customHeight="1">
      <c r="A5" s="36" t="s">
        <v>413</v>
      </c>
      <c r="B5" s="50"/>
      <c r="C5" s="50"/>
      <c r="D5" s="38"/>
    </row>
    <row r="6" spans="1:4" ht="18" customHeight="1">
      <c r="A6" s="36" t="s">
        <v>414</v>
      </c>
      <c r="B6" s="50"/>
      <c r="C6" s="50"/>
      <c r="D6" s="38"/>
    </row>
    <row r="7" spans="1:4" ht="18" customHeight="1">
      <c r="A7" s="39" t="s">
        <v>415</v>
      </c>
      <c r="B7" s="51"/>
      <c r="C7" s="51"/>
      <c r="D7" s="41"/>
    </row>
    <row r="8" spans="1:4" ht="18" customHeight="1">
      <c r="A8" s="39" t="s">
        <v>416</v>
      </c>
      <c r="B8" s="51"/>
      <c r="C8" s="51"/>
      <c r="D8" s="41"/>
    </row>
    <row r="9" spans="1:4" ht="18" customHeight="1">
      <c r="A9" s="39" t="s">
        <v>417</v>
      </c>
      <c r="B9" s="51"/>
      <c r="C9" s="51"/>
      <c r="D9" s="41"/>
    </row>
    <row r="10" spans="1:4" ht="18" customHeight="1">
      <c r="A10" s="39" t="s">
        <v>417</v>
      </c>
      <c r="B10" s="51"/>
      <c r="C10" s="51"/>
      <c r="D10" s="41"/>
    </row>
    <row r="11" spans="1:4" ht="18" customHeight="1">
      <c r="A11" s="39" t="s">
        <v>417</v>
      </c>
      <c r="B11" s="51"/>
      <c r="C11" s="51"/>
      <c r="D11" s="41"/>
    </row>
    <row r="12" spans="1:4" ht="18" customHeight="1">
      <c r="A12" s="39" t="s">
        <v>417</v>
      </c>
      <c r="B12" s="51"/>
      <c r="C12" s="51"/>
      <c r="D12" s="41"/>
    </row>
    <row r="13" spans="1:4" ht="18" customHeight="1">
      <c r="A13" s="52" t="s">
        <v>418</v>
      </c>
      <c r="B13" s="50"/>
      <c r="C13" s="50"/>
      <c r="D13" s="38"/>
    </row>
    <row r="14" spans="1:4" ht="18" customHeight="1">
      <c r="A14" s="53" t="s">
        <v>419</v>
      </c>
      <c r="B14" s="51"/>
      <c r="C14" s="51"/>
      <c r="D14" s="41"/>
    </row>
    <row r="15" spans="1:4" ht="18" customHeight="1">
      <c r="A15" s="53" t="s">
        <v>420</v>
      </c>
      <c r="B15" s="51"/>
      <c r="C15" s="51"/>
      <c r="D15" s="41"/>
    </row>
    <row r="16" spans="1:4" ht="18" customHeight="1">
      <c r="A16" s="39" t="s">
        <v>417</v>
      </c>
      <c r="B16" s="51"/>
      <c r="C16" s="51"/>
      <c r="D16" s="41"/>
    </row>
    <row r="17" spans="1:4" ht="18" customHeight="1">
      <c r="A17" s="39" t="s">
        <v>417</v>
      </c>
      <c r="B17" s="51"/>
      <c r="C17" s="51"/>
      <c r="D17" s="41"/>
    </row>
    <row r="18" spans="1:4" ht="18" customHeight="1">
      <c r="A18" s="39" t="s">
        <v>417</v>
      </c>
      <c r="B18" s="51"/>
      <c r="C18" s="51"/>
      <c r="D18" s="41"/>
    </row>
    <row r="19" spans="1:4" ht="18" customHeight="1">
      <c r="A19" s="52" t="s">
        <v>421</v>
      </c>
      <c r="B19" s="50"/>
      <c r="C19" s="50"/>
      <c r="D19" s="38"/>
    </row>
    <row r="20" spans="1:4" ht="18" customHeight="1">
      <c r="A20" s="53" t="s">
        <v>354</v>
      </c>
      <c r="B20" s="51"/>
      <c r="C20" s="51"/>
      <c r="D20" s="41"/>
    </row>
    <row r="21" spans="1:4" ht="18" customHeight="1">
      <c r="A21" s="52" t="s">
        <v>422</v>
      </c>
      <c r="B21" s="50"/>
      <c r="C21" s="50"/>
      <c r="D21" s="38"/>
    </row>
    <row r="22" spans="1:4" ht="18" customHeight="1">
      <c r="A22" s="53" t="s">
        <v>354</v>
      </c>
      <c r="B22" s="51"/>
      <c r="C22" s="51"/>
      <c r="D22" s="41"/>
    </row>
    <row r="23" spans="1:4" ht="18" customHeight="1">
      <c r="A23" s="36" t="s">
        <v>423</v>
      </c>
      <c r="B23" s="50"/>
      <c r="C23" s="50"/>
      <c r="D23" s="38"/>
    </row>
    <row r="24" spans="1:4" ht="18" customHeight="1">
      <c r="A24" s="54" t="s">
        <v>424</v>
      </c>
      <c r="B24" s="50"/>
      <c r="C24" s="50"/>
      <c r="D24" s="38"/>
    </row>
    <row r="25" spans="1:4" ht="18" customHeight="1">
      <c r="A25" s="55" t="s">
        <v>425</v>
      </c>
      <c r="B25" s="51"/>
      <c r="C25" s="51"/>
      <c r="D25" s="41"/>
    </row>
    <row r="26" spans="1:4" ht="18" customHeight="1">
      <c r="A26" s="55"/>
      <c r="B26" s="50"/>
      <c r="C26" s="50"/>
      <c r="D26" s="38"/>
    </row>
    <row r="27" spans="1:4" ht="18" customHeight="1">
      <c r="A27" s="56" t="s">
        <v>426</v>
      </c>
      <c r="B27" s="50"/>
      <c r="C27" s="50"/>
      <c r="D27" s="38"/>
    </row>
    <row r="28" spans="1:4" ht="18" customHeight="1">
      <c r="A28" s="56" t="s">
        <v>427</v>
      </c>
      <c r="B28" s="50"/>
      <c r="C28" s="50"/>
      <c r="D28" s="38"/>
    </row>
    <row r="29" spans="1:4" ht="14.25">
      <c r="A29" s="44" t="s">
        <v>399</v>
      </c>
      <c r="B29" s="44"/>
      <c r="C29" s="44"/>
      <c r="D29" s="44"/>
    </row>
  </sheetData>
  <sheetProtection/>
  <mergeCells count="2">
    <mergeCell ref="A1:D1"/>
    <mergeCell ref="A29:D29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Zeros="0" workbookViewId="0" topLeftCell="A1">
      <selection activeCell="C3" sqref="C3"/>
    </sheetView>
  </sheetViews>
  <sheetFormatPr defaultColWidth="9.00390625" defaultRowHeight="13.5"/>
  <cols>
    <col min="1" max="1" width="42.25390625" style="31" customWidth="1"/>
    <col min="2" max="4" width="14.75390625" style="31" customWidth="1"/>
    <col min="5" max="16384" width="9.00390625" style="31" customWidth="1"/>
  </cols>
  <sheetData>
    <row r="1" spans="1:4" ht="33" customHeight="1">
      <c r="A1" s="32" t="s">
        <v>428</v>
      </c>
      <c r="B1" s="32"/>
      <c r="C1" s="32"/>
      <c r="D1" s="32"/>
    </row>
    <row r="2" spans="1:4" ht="18" customHeight="1">
      <c r="A2" s="33" t="s">
        <v>429</v>
      </c>
      <c r="B2" s="34"/>
      <c r="C2" s="34"/>
      <c r="D2" s="34" t="s">
        <v>43</v>
      </c>
    </row>
    <row r="3" spans="1:4" ht="18" customHeight="1">
      <c r="A3" s="35" t="s">
        <v>143</v>
      </c>
      <c r="B3" s="35" t="s">
        <v>45</v>
      </c>
      <c r="C3" s="35" t="s">
        <v>46</v>
      </c>
      <c r="D3" s="35" t="s">
        <v>47</v>
      </c>
    </row>
    <row r="4" spans="1:4" ht="18" customHeight="1">
      <c r="A4" s="36" t="s">
        <v>412</v>
      </c>
      <c r="B4" s="37"/>
      <c r="C4" s="37"/>
      <c r="D4" s="38"/>
    </row>
    <row r="5" spans="1:4" ht="18" customHeight="1">
      <c r="A5" s="36" t="s">
        <v>413</v>
      </c>
      <c r="B5" s="37"/>
      <c r="C5" s="37"/>
      <c r="D5" s="38"/>
    </row>
    <row r="6" spans="1:4" ht="18" customHeight="1">
      <c r="A6" s="36" t="s">
        <v>414</v>
      </c>
      <c r="B6" s="37"/>
      <c r="C6" s="37"/>
      <c r="D6" s="38"/>
    </row>
    <row r="7" spans="1:4" ht="18" customHeight="1">
      <c r="A7" s="39" t="s">
        <v>430</v>
      </c>
      <c r="B7" s="40"/>
      <c r="C7" s="40"/>
      <c r="D7" s="41"/>
    </row>
    <row r="8" spans="1:4" ht="18" customHeight="1">
      <c r="A8" s="39" t="s">
        <v>431</v>
      </c>
      <c r="B8" s="40"/>
      <c r="C8" s="40"/>
      <c r="D8" s="41"/>
    </row>
    <row r="9" spans="1:4" ht="18" customHeight="1">
      <c r="A9" s="39" t="s">
        <v>431</v>
      </c>
      <c r="B9" s="40"/>
      <c r="C9" s="40"/>
      <c r="D9" s="41"/>
    </row>
    <row r="10" spans="1:4" ht="18" customHeight="1">
      <c r="A10" s="39" t="s">
        <v>431</v>
      </c>
      <c r="B10" s="40"/>
      <c r="C10" s="40"/>
      <c r="D10" s="41"/>
    </row>
    <row r="11" spans="1:4" ht="18" customHeight="1">
      <c r="A11" s="42" t="s">
        <v>432</v>
      </c>
      <c r="B11" s="37"/>
      <c r="C11" s="37"/>
      <c r="D11" s="38"/>
    </row>
    <row r="12" spans="1:4" ht="18" customHeight="1">
      <c r="A12" s="39" t="s">
        <v>431</v>
      </c>
      <c r="B12" s="40"/>
      <c r="C12" s="40"/>
      <c r="D12" s="41"/>
    </row>
    <row r="13" spans="1:4" ht="18" customHeight="1">
      <c r="A13" s="42" t="s">
        <v>433</v>
      </c>
      <c r="B13" s="37"/>
      <c r="C13" s="37"/>
      <c r="D13" s="41"/>
    </row>
    <row r="14" spans="1:4" ht="18" customHeight="1">
      <c r="A14" s="39" t="s">
        <v>431</v>
      </c>
      <c r="B14" s="40"/>
      <c r="C14" s="37"/>
      <c r="D14" s="41"/>
    </row>
    <row r="15" spans="1:4" ht="18" customHeight="1">
      <c r="A15" s="36" t="s">
        <v>423</v>
      </c>
      <c r="B15" s="37"/>
      <c r="C15" s="37"/>
      <c r="D15" s="41"/>
    </row>
    <row r="16" spans="1:4" ht="18" customHeight="1">
      <c r="A16" s="36"/>
      <c r="B16" s="37"/>
      <c r="C16" s="37"/>
      <c r="D16" s="38"/>
    </row>
    <row r="17" spans="1:4" ht="18" customHeight="1">
      <c r="A17" s="43" t="s">
        <v>426</v>
      </c>
      <c r="B17" s="37"/>
      <c r="C17" s="37"/>
      <c r="D17" s="38"/>
    </row>
    <row r="18" spans="1:4" ht="18" customHeight="1">
      <c r="A18" s="43" t="s">
        <v>427</v>
      </c>
      <c r="B18" s="37"/>
      <c r="C18" s="37"/>
      <c r="D18" s="38"/>
    </row>
    <row r="19" spans="1:4" ht="14.25">
      <c r="A19" s="44" t="s">
        <v>399</v>
      </c>
      <c r="B19" s="44"/>
      <c r="C19" s="44"/>
      <c r="D19" s="44"/>
    </row>
  </sheetData>
  <sheetProtection/>
  <mergeCells count="2">
    <mergeCell ref="A1:D1"/>
    <mergeCell ref="A19:D19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workbookViewId="0" topLeftCell="A1">
      <selection activeCell="A41" sqref="A41:D41"/>
    </sheetView>
  </sheetViews>
  <sheetFormatPr defaultColWidth="9.00390625" defaultRowHeight="13.5"/>
  <cols>
    <col min="1" max="1" width="45.625" style="15" customWidth="1"/>
    <col min="2" max="2" width="14.375" style="15" customWidth="1"/>
    <col min="3" max="3" width="14.50390625" style="15" customWidth="1"/>
    <col min="4" max="4" width="13.625" style="15" customWidth="1"/>
    <col min="5" max="5" width="9.00390625" style="15" customWidth="1"/>
    <col min="6" max="6" width="9.50390625" style="15" bestFit="1" customWidth="1"/>
    <col min="7" max="16384" width="9.00390625" style="15" customWidth="1"/>
  </cols>
  <sheetData>
    <row r="1" spans="1:4" ht="31.5" customHeight="1">
      <c r="A1" s="16" t="s">
        <v>434</v>
      </c>
      <c r="B1" s="16"/>
      <c r="C1" s="16"/>
      <c r="D1" s="16"/>
    </row>
    <row r="2" spans="1:4" s="13" customFormat="1" ht="20.25" customHeight="1">
      <c r="A2" s="13" t="s">
        <v>435</v>
      </c>
      <c r="B2" s="17"/>
      <c r="C2" s="17"/>
      <c r="D2" s="17" t="s">
        <v>43</v>
      </c>
    </row>
    <row r="3" spans="1:4" s="14" customFormat="1" ht="21.75" customHeight="1">
      <c r="A3" s="18" t="s">
        <v>143</v>
      </c>
      <c r="B3" s="18" t="s">
        <v>436</v>
      </c>
      <c r="C3" s="18" t="s">
        <v>437</v>
      </c>
      <c r="D3" s="18" t="s">
        <v>47</v>
      </c>
    </row>
    <row r="4" spans="1:4" s="13" customFormat="1" ht="18" customHeight="1">
      <c r="A4" s="19" t="s">
        <v>438</v>
      </c>
      <c r="B4" s="29"/>
      <c r="C4" s="29"/>
      <c r="D4" s="21"/>
    </row>
    <row r="5" spans="1:4" s="13" customFormat="1" ht="18" customHeight="1">
      <c r="A5" s="19" t="s">
        <v>439</v>
      </c>
      <c r="B5" s="29"/>
      <c r="C5" s="29"/>
      <c r="D5" s="21"/>
    </row>
    <row r="6" spans="1:4" s="13" customFormat="1" ht="18" customHeight="1">
      <c r="A6" s="19" t="s">
        <v>440</v>
      </c>
      <c r="B6" s="29"/>
      <c r="C6" s="29"/>
      <c r="D6" s="21"/>
    </row>
    <row r="7" spans="1:4" s="13" customFormat="1" ht="18" customHeight="1">
      <c r="A7" s="19" t="s">
        <v>441</v>
      </c>
      <c r="B7" s="29"/>
      <c r="C7" s="29"/>
      <c r="D7" s="21"/>
    </row>
    <row r="8" spans="1:6" s="13" customFormat="1" ht="18" customHeight="1">
      <c r="A8" s="25" t="s">
        <v>442</v>
      </c>
      <c r="B8" s="29"/>
      <c r="C8" s="29"/>
      <c r="D8" s="21"/>
      <c r="F8" s="30"/>
    </row>
    <row r="9" spans="1:4" s="13" customFormat="1" ht="18" customHeight="1">
      <c r="A9" s="19" t="s">
        <v>439</v>
      </c>
      <c r="B9" s="29"/>
      <c r="C9" s="29"/>
      <c r="D9" s="21"/>
    </row>
    <row r="10" spans="1:4" s="13" customFormat="1" ht="18" customHeight="1">
      <c r="A10" s="19" t="s">
        <v>440</v>
      </c>
      <c r="B10" s="29"/>
      <c r="C10" s="29"/>
      <c r="D10" s="21"/>
    </row>
    <row r="11" spans="1:4" s="13" customFormat="1" ht="18" customHeight="1">
      <c r="A11" s="19" t="s">
        <v>441</v>
      </c>
      <c r="B11" s="29"/>
      <c r="C11" s="29"/>
      <c r="D11" s="21"/>
    </row>
    <row r="12" spans="1:4" s="13" customFormat="1" ht="18" customHeight="1">
      <c r="A12" s="25" t="s">
        <v>443</v>
      </c>
      <c r="B12" s="29"/>
      <c r="C12" s="29"/>
      <c r="D12" s="21"/>
    </row>
    <row r="13" spans="1:4" s="13" customFormat="1" ht="18" customHeight="1">
      <c r="A13" s="19" t="s">
        <v>439</v>
      </c>
      <c r="B13" s="29"/>
      <c r="C13" s="29"/>
      <c r="D13" s="21"/>
    </row>
    <row r="14" spans="1:4" s="13" customFormat="1" ht="18" customHeight="1">
      <c r="A14" s="19" t="s">
        <v>440</v>
      </c>
      <c r="B14" s="29"/>
      <c r="C14" s="29"/>
      <c r="D14" s="21"/>
    </row>
    <row r="15" spans="1:4" s="13" customFormat="1" ht="18" customHeight="1">
      <c r="A15" s="19" t="s">
        <v>441</v>
      </c>
      <c r="B15" s="29"/>
      <c r="C15" s="29"/>
      <c r="D15" s="21"/>
    </row>
    <row r="16" spans="1:4" s="13" customFormat="1" ht="18" customHeight="1">
      <c r="A16" s="19" t="s">
        <v>444</v>
      </c>
      <c r="B16" s="29"/>
      <c r="C16" s="29"/>
      <c r="D16" s="21"/>
    </row>
    <row r="17" spans="1:4" s="13" customFormat="1" ht="18" customHeight="1">
      <c r="A17" s="19" t="s">
        <v>439</v>
      </c>
      <c r="B17" s="29"/>
      <c r="C17" s="29"/>
      <c r="D17" s="21"/>
    </row>
    <row r="18" spans="1:4" s="13" customFormat="1" ht="18" customHeight="1">
      <c r="A18" s="19" t="s">
        <v>440</v>
      </c>
      <c r="B18" s="29"/>
      <c r="C18" s="29"/>
      <c r="D18" s="21"/>
    </row>
    <row r="19" spans="1:4" s="13" customFormat="1" ht="18" customHeight="1">
      <c r="A19" s="19" t="s">
        <v>441</v>
      </c>
      <c r="B19" s="29"/>
      <c r="C19" s="29"/>
      <c r="D19" s="21"/>
    </row>
    <row r="20" spans="1:4" s="13" customFormat="1" ht="18" customHeight="1">
      <c r="A20" s="25" t="s">
        <v>445</v>
      </c>
      <c r="B20" s="29"/>
      <c r="C20" s="29"/>
      <c r="D20" s="21"/>
    </row>
    <row r="21" spans="1:4" s="13" customFormat="1" ht="18" customHeight="1">
      <c r="A21" s="19" t="s">
        <v>439</v>
      </c>
      <c r="B21" s="29"/>
      <c r="C21" s="29"/>
      <c r="D21" s="21"/>
    </row>
    <row r="22" spans="1:4" s="13" customFormat="1" ht="18" customHeight="1">
      <c r="A22" s="19" t="s">
        <v>440</v>
      </c>
      <c r="B22" s="29"/>
      <c r="C22" s="29"/>
      <c r="D22" s="21"/>
    </row>
    <row r="23" spans="1:4" s="13" customFormat="1" ht="18" customHeight="1">
      <c r="A23" s="19" t="s">
        <v>441</v>
      </c>
      <c r="B23" s="29"/>
      <c r="C23" s="29"/>
      <c r="D23" s="21"/>
    </row>
    <row r="24" spans="1:4" s="13" customFormat="1" ht="18" customHeight="1">
      <c r="A24" s="19" t="s">
        <v>446</v>
      </c>
      <c r="B24" s="29"/>
      <c r="C24" s="29"/>
      <c r="D24" s="21"/>
    </row>
    <row r="25" spans="1:4" s="13" customFormat="1" ht="18" customHeight="1">
      <c r="A25" s="19" t="s">
        <v>439</v>
      </c>
      <c r="B25" s="29"/>
      <c r="C25" s="29"/>
      <c r="D25" s="21"/>
    </row>
    <row r="26" spans="1:4" s="13" customFormat="1" ht="18" customHeight="1">
      <c r="A26" s="19" t="s">
        <v>440</v>
      </c>
      <c r="B26" s="29"/>
      <c r="C26" s="29"/>
      <c r="D26" s="21"/>
    </row>
    <row r="27" spans="1:4" s="13" customFormat="1" ht="18" customHeight="1">
      <c r="A27" s="19" t="s">
        <v>441</v>
      </c>
      <c r="B27" s="29"/>
      <c r="C27" s="29"/>
      <c r="D27" s="21"/>
    </row>
    <row r="28" spans="1:4" s="13" customFormat="1" ht="18" customHeight="1">
      <c r="A28" s="19" t="s">
        <v>447</v>
      </c>
      <c r="B28" s="29"/>
      <c r="C28" s="29"/>
      <c r="D28" s="21"/>
    </row>
    <row r="29" spans="1:4" s="13" customFormat="1" ht="18" customHeight="1">
      <c r="A29" s="19" t="s">
        <v>439</v>
      </c>
      <c r="B29" s="29"/>
      <c r="C29" s="29"/>
      <c r="D29" s="21"/>
    </row>
    <row r="30" spans="1:4" s="13" customFormat="1" ht="18" customHeight="1">
      <c r="A30" s="19" t="s">
        <v>440</v>
      </c>
      <c r="B30" s="29"/>
      <c r="C30" s="29"/>
      <c r="D30" s="21"/>
    </row>
    <row r="31" spans="1:4" s="13" customFormat="1" ht="18" customHeight="1">
      <c r="A31" s="19" t="s">
        <v>441</v>
      </c>
      <c r="B31" s="29"/>
      <c r="C31" s="29"/>
      <c r="D31" s="21"/>
    </row>
    <row r="32" spans="1:4" s="13" customFormat="1" ht="18" customHeight="1">
      <c r="A32" s="25" t="s">
        <v>448</v>
      </c>
      <c r="B32" s="29"/>
      <c r="C32" s="29"/>
      <c r="D32" s="21"/>
    </row>
    <row r="33" spans="1:4" s="13" customFormat="1" ht="18" customHeight="1">
      <c r="A33" s="19" t="s">
        <v>439</v>
      </c>
      <c r="B33" s="29"/>
      <c r="C33" s="29"/>
      <c r="D33" s="21"/>
    </row>
    <row r="34" spans="1:4" s="13" customFormat="1" ht="18" customHeight="1">
      <c r="A34" s="19" t="s">
        <v>440</v>
      </c>
      <c r="B34" s="29"/>
      <c r="C34" s="29"/>
      <c r="D34" s="21"/>
    </row>
    <row r="35" spans="1:4" s="13" customFormat="1" ht="18" customHeight="1">
      <c r="A35" s="19" t="s">
        <v>441</v>
      </c>
      <c r="B35" s="29"/>
      <c r="C35" s="29"/>
      <c r="D35" s="21"/>
    </row>
    <row r="36" spans="1:4" s="13" customFormat="1" ht="18" customHeight="1">
      <c r="A36" s="19"/>
      <c r="B36" s="29"/>
      <c r="C36" s="29"/>
      <c r="D36" s="21"/>
    </row>
    <row r="37" spans="1:4" s="13" customFormat="1" ht="18" customHeight="1">
      <c r="A37" s="19" t="s">
        <v>449</v>
      </c>
      <c r="B37" s="29"/>
      <c r="C37" s="29"/>
      <c r="D37" s="21"/>
    </row>
    <row r="38" spans="1:4" s="13" customFormat="1" ht="18" customHeight="1">
      <c r="A38" s="19" t="s">
        <v>439</v>
      </c>
      <c r="B38" s="29"/>
      <c r="C38" s="29"/>
      <c r="D38" s="21"/>
    </row>
    <row r="39" spans="1:4" s="13" customFormat="1" ht="18" customHeight="1">
      <c r="A39" s="19" t="s">
        <v>440</v>
      </c>
      <c r="B39" s="29"/>
      <c r="C39" s="29"/>
      <c r="D39" s="21"/>
    </row>
    <row r="40" spans="1:4" s="13" customFormat="1" ht="18" customHeight="1">
      <c r="A40" s="19" t="s">
        <v>441</v>
      </c>
      <c r="B40" s="29"/>
      <c r="C40" s="29"/>
      <c r="D40" s="21"/>
    </row>
    <row r="41" spans="1:4" ht="14.25">
      <c r="A41" s="23" t="s">
        <v>450</v>
      </c>
      <c r="B41" s="23"/>
      <c r="C41" s="23"/>
      <c r="D41" s="23"/>
    </row>
  </sheetData>
  <sheetProtection/>
  <mergeCells count="2">
    <mergeCell ref="A1:D1"/>
    <mergeCell ref="A41:D4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Zeros="0" workbookViewId="0" topLeftCell="A1">
      <selection activeCell="A21" sqref="A21:D21"/>
    </sheetView>
  </sheetViews>
  <sheetFormatPr defaultColWidth="9.00390625" defaultRowHeight="13.5"/>
  <cols>
    <col min="1" max="1" width="43.875" style="15" customWidth="1"/>
    <col min="2" max="4" width="15.00390625" style="15" customWidth="1"/>
    <col min="5" max="16384" width="9.00390625" style="15" customWidth="1"/>
  </cols>
  <sheetData>
    <row r="1" spans="1:4" ht="27.75" customHeight="1">
      <c r="A1" s="16" t="s">
        <v>451</v>
      </c>
      <c r="B1" s="16"/>
      <c r="C1" s="16"/>
      <c r="D1" s="16"/>
    </row>
    <row r="2" spans="1:4" s="13" customFormat="1" ht="20.25" customHeight="1">
      <c r="A2" s="13" t="s">
        <v>452</v>
      </c>
      <c r="B2" s="17"/>
      <c r="C2" s="17"/>
      <c r="D2" s="17" t="s">
        <v>43</v>
      </c>
    </row>
    <row r="3" spans="1:4" s="14" customFormat="1" ht="23.25" customHeight="1">
      <c r="A3" s="18" t="s">
        <v>143</v>
      </c>
      <c r="B3" s="18" t="s">
        <v>436</v>
      </c>
      <c r="C3" s="18" t="s">
        <v>437</v>
      </c>
      <c r="D3" s="18" t="s">
        <v>47</v>
      </c>
    </row>
    <row r="4" spans="1:4" s="13" customFormat="1" ht="18" customHeight="1">
      <c r="A4" s="19" t="s">
        <v>438</v>
      </c>
      <c r="B4" s="20"/>
      <c r="C4" s="20"/>
      <c r="D4" s="21"/>
    </row>
    <row r="5" spans="1:4" s="13" customFormat="1" ht="18" customHeight="1">
      <c r="A5" s="19" t="s">
        <v>439</v>
      </c>
      <c r="B5" s="20"/>
      <c r="C5" s="20"/>
      <c r="D5" s="21"/>
    </row>
    <row r="6" spans="1:4" s="13" customFormat="1" ht="18" customHeight="1">
      <c r="A6" s="19" t="s">
        <v>440</v>
      </c>
      <c r="B6" s="20"/>
      <c r="C6" s="20"/>
      <c r="D6" s="21"/>
    </row>
    <row r="7" spans="1:4" s="13" customFormat="1" ht="18" customHeight="1">
      <c r="A7" s="19" t="s">
        <v>441</v>
      </c>
      <c r="B7" s="20"/>
      <c r="C7" s="20"/>
      <c r="D7" s="21"/>
    </row>
    <row r="8" spans="1:4" s="13" customFormat="1" ht="18" customHeight="1">
      <c r="A8" s="19" t="s">
        <v>453</v>
      </c>
      <c r="B8" s="20"/>
      <c r="C8" s="20"/>
      <c r="D8" s="21"/>
    </row>
    <row r="9" spans="1:4" s="13" customFormat="1" ht="18" customHeight="1">
      <c r="A9" s="19" t="s">
        <v>439</v>
      </c>
      <c r="B9" s="20"/>
      <c r="C9" s="20"/>
      <c r="D9" s="21"/>
    </row>
    <row r="10" spans="1:4" s="13" customFormat="1" ht="18" customHeight="1">
      <c r="A10" s="19" t="s">
        <v>440</v>
      </c>
      <c r="B10" s="20"/>
      <c r="C10" s="20"/>
      <c r="D10" s="21"/>
    </row>
    <row r="11" spans="1:4" s="13" customFormat="1" ht="18" customHeight="1">
      <c r="A11" s="19" t="s">
        <v>441</v>
      </c>
      <c r="B11" s="20"/>
      <c r="C11" s="26"/>
      <c r="D11" s="21"/>
    </row>
    <row r="12" spans="1:4" s="13" customFormat="1" ht="18" customHeight="1">
      <c r="A12" s="19" t="s">
        <v>454</v>
      </c>
      <c r="B12" s="20"/>
      <c r="C12" s="20"/>
      <c r="D12" s="21"/>
    </row>
    <row r="13" spans="1:4" s="13" customFormat="1" ht="18" customHeight="1">
      <c r="A13" s="19" t="s">
        <v>439</v>
      </c>
      <c r="B13" s="20"/>
      <c r="C13" s="20"/>
      <c r="D13" s="21"/>
    </row>
    <row r="14" spans="1:4" s="13" customFormat="1" ht="18" customHeight="1">
      <c r="A14" s="19" t="s">
        <v>440</v>
      </c>
      <c r="B14" s="20"/>
      <c r="C14" s="20"/>
      <c r="D14" s="21"/>
    </row>
    <row r="15" spans="1:4" s="13" customFormat="1" ht="18" customHeight="1">
      <c r="A15" s="19" t="s">
        <v>441</v>
      </c>
      <c r="B15" s="20"/>
      <c r="C15" s="26"/>
      <c r="D15" s="21"/>
    </row>
    <row r="16" spans="1:4" s="13" customFormat="1" ht="18" customHeight="1">
      <c r="A16" s="19"/>
      <c r="B16" s="20"/>
      <c r="C16" s="20"/>
      <c r="D16" s="21"/>
    </row>
    <row r="17" spans="1:4" s="13" customFormat="1" ht="18" customHeight="1">
      <c r="A17" s="19" t="s">
        <v>449</v>
      </c>
      <c r="B17" s="27"/>
      <c r="C17" s="27"/>
      <c r="D17" s="21"/>
    </row>
    <row r="18" spans="1:4" s="13" customFormat="1" ht="18" customHeight="1">
      <c r="A18" s="19" t="s">
        <v>439</v>
      </c>
      <c r="B18" s="27"/>
      <c r="C18" s="27"/>
      <c r="D18" s="21"/>
    </row>
    <row r="19" spans="1:4" s="13" customFormat="1" ht="18" customHeight="1">
      <c r="A19" s="19" t="s">
        <v>440</v>
      </c>
      <c r="B19" s="27"/>
      <c r="C19" s="27"/>
      <c r="D19" s="21"/>
    </row>
    <row r="20" spans="1:4" s="13" customFormat="1" ht="18" customHeight="1">
      <c r="A20" s="19" t="s">
        <v>441</v>
      </c>
      <c r="B20" s="27"/>
      <c r="C20" s="28"/>
      <c r="D20" s="21"/>
    </row>
    <row r="21" spans="1:4" ht="14.25">
      <c r="A21" s="23" t="s">
        <v>450</v>
      </c>
      <c r="B21" s="23"/>
      <c r="C21" s="23"/>
      <c r="D21" s="23"/>
    </row>
  </sheetData>
  <sheetProtection/>
  <mergeCells count="2">
    <mergeCell ref="A1:D1"/>
    <mergeCell ref="A21:D2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Zeros="0" workbookViewId="0" topLeftCell="A1">
      <selection activeCell="A23" sqref="A23:D23"/>
    </sheetView>
  </sheetViews>
  <sheetFormatPr defaultColWidth="9.00390625" defaultRowHeight="13.5"/>
  <cols>
    <col min="1" max="1" width="42.125" style="15" customWidth="1"/>
    <col min="2" max="4" width="15.625" style="15" customWidth="1"/>
    <col min="5" max="5" width="9.00390625" style="15" customWidth="1"/>
    <col min="6" max="6" width="9.50390625" style="15" customWidth="1"/>
    <col min="7" max="7" width="18.375" style="15" customWidth="1"/>
    <col min="8" max="16384" width="9.00390625" style="15" customWidth="1"/>
  </cols>
  <sheetData>
    <row r="1" spans="1:4" ht="42" customHeight="1">
      <c r="A1" s="16" t="s">
        <v>455</v>
      </c>
      <c r="B1" s="16"/>
      <c r="C1" s="16"/>
      <c r="D1" s="16"/>
    </row>
    <row r="2" spans="1:4" s="13" customFormat="1" ht="23.25" customHeight="1">
      <c r="A2" s="13" t="s">
        <v>456</v>
      </c>
      <c r="B2" s="17"/>
      <c r="C2" s="17"/>
      <c r="D2" s="17" t="s">
        <v>43</v>
      </c>
    </row>
    <row r="3" spans="1:4" s="14" customFormat="1" ht="23.25" customHeight="1">
      <c r="A3" s="18" t="s">
        <v>457</v>
      </c>
      <c r="B3" s="18" t="s">
        <v>436</v>
      </c>
      <c r="C3" s="18" t="s">
        <v>437</v>
      </c>
      <c r="D3" s="18" t="s">
        <v>47</v>
      </c>
    </row>
    <row r="4" spans="1:4" s="13" customFormat="1" ht="20.25" customHeight="1">
      <c r="A4" s="19" t="s">
        <v>458</v>
      </c>
      <c r="B4" s="24"/>
      <c r="C4" s="24"/>
      <c r="D4" s="21"/>
    </row>
    <row r="5" spans="1:4" s="13" customFormat="1" ht="20.25" customHeight="1">
      <c r="A5" s="19" t="s">
        <v>459</v>
      </c>
      <c r="B5" s="24"/>
      <c r="C5" s="24"/>
      <c r="D5" s="21"/>
    </row>
    <row r="6" spans="1:4" s="13" customFormat="1" ht="20.25" customHeight="1">
      <c r="A6" s="19" t="s">
        <v>460</v>
      </c>
      <c r="B6" s="24"/>
      <c r="C6" s="24"/>
      <c r="D6" s="21"/>
    </row>
    <row r="7" spans="1:4" s="13" customFormat="1" ht="20.25" customHeight="1">
      <c r="A7" s="19" t="s">
        <v>459</v>
      </c>
      <c r="B7" s="24"/>
      <c r="C7" s="24"/>
      <c r="D7" s="21"/>
    </row>
    <row r="8" spans="1:4" s="13" customFormat="1" ht="20.25" customHeight="1">
      <c r="A8" s="25" t="s">
        <v>461</v>
      </c>
      <c r="B8" s="24"/>
      <c r="C8" s="24"/>
      <c r="D8" s="21"/>
    </row>
    <row r="9" spans="1:4" s="13" customFormat="1" ht="20.25" customHeight="1">
      <c r="A9" s="19" t="s">
        <v>459</v>
      </c>
      <c r="B9" s="24"/>
      <c r="C9" s="24"/>
      <c r="D9" s="21"/>
    </row>
    <row r="10" spans="1:4" s="13" customFormat="1" ht="20.25" customHeight="1">
      <c r="A10" s="25" t="s">
        <v>462</v>
      </c>
      <c r="B10" s="24"/>
      <c r="C10" s="24"/>
      <c r="D10" s="21"/>
    </row>
    <row r="11" spans="1:4" s="13" customFormat="1" ht="20.25" customHeight="1">
      <c r="A11" s="25" t="s">
        <v>463</v>
      </c>
      <c r="B11" s="24"/>
      <c r="C11" s="24"/>
      <c r="D11" s="21"/>
    </row>
    <row r="12" spans="1:4" s="13" customFormat="1" ht="20.25" customHeight="1">
      <c r="A12" s="25" t="s">
        <v>464</v>
      </c>
      <c r="B12" s="24"/>
      <c r="C12" s="24"/>
      <c r="D12" s="21"/>
    </row>
    <row r="13" spans="1:4" s="13" customFormat="1" ht="20.25" customHeight="1">
      <c r="A13" s="19" t="s">
        <v>463</v>
      </c>
      <c r="B13" s="24"/>
      <c r="C13" s="24"/>
      <c r="D13" s="21"/>
    </row>
    <row r="14" spans="1:4" s="13" customFormat="1" ht="20.25" customHeight="1">
      <c r="A14" s="19" t="s">
        <v>465</v>
      </c>
      <c r="B14" s="24"/>
      <c r="C14" s="24"/>
      <c r="D14" s="21"/>
    </row>
    <row r="15" spans="1:4" s="13" customFormat="1" ht="20.25" customHeight="1">
      <c r="A15" s="19" t="s">
        <v>466</v>
      </c>
      <c r="B15" s="24"/>
      <c r="C15" s="24"/>
      <c r="D15" s="21"/>
    </row>
    <row r="16" spans="1:4" s="13" customFormat="1" ht="20.25" customHeight="1">
      <c r="A16" s="19" t="s">
        <v>467</v>
      </c>
      <c r="B16" s="24"/>
      <c r="C16" s="24"/>
      <c r="D16" s="21"/>
    </row>
    <row r="17" spans="1:4" s="13" customFormat="1" ht="20.25" customHeight="1">
      <c r="A17" s="19" t="s">
        <v>468</v>
      </c>
      <c r="B17" s="24"/>
      <c r="C17" s="24"/>
      <c r="D17" s="21"/>
    </row>
    <row r="18" spans="1:4" s="13" customFormat="1" ht="20.25" customHeight="1">
      <c r="A18" s="25" t="s">
        <v>469</v>
      </c>
      <c r="B18" s="24"/>
      <c r="C18" s="24"/>
      <c r="D18" s="21"/>
    </row>
    <row r="19" spans="1:4" s="13" customFormat="1" ht="20.25" customHeight="1">
      <c r="A19" s="19" t="s">
        <v>470</v>
      </c>
      <c r="B19" s="24"/>
      <c r="C19" s="24"/>
      <c r="D19" s="21"/>
    </row>
    <row r="20" spans="1:4" s="13" customFormat="1" ht="20.25" customHeight="1">
      <c r="A20" s="19"/>
      <c r="B20" s="24"/>
      <c r="C20" s="24"/>
      <c r="D20" s="21"/>
    </row>
    <row r="21" spans="1:4" s="13" customFormat="1" ht="20.25" customHeight="1">
      <c r="A21" s="19" t="s">
        <v>471</v>
      </c>
      <c r="B21" s="24"/>
      <c r="C21" s="24"/>
      <c r="D21" s="21"/>
    </row>
    <row r="22" spans="1:4" s="13" customFormat="1" ht="20.25" customHeight="1">
      <c r="A22" s="19" t="s">
        <v>472</v>
      </c>
      <c r="B22" s="24"/>
      <c r="C22" s="24"/>
      <c r="D22" s="21"/>
    </row>
    <row r="23" spans="1:4" ht="14.25">
      <c r="A23" s="23" t="s">
        <v>450</v>
      </c>
      <c r="B23" s="23"/>
      <c r="C23" s="23"/>
      <c r="D23" s="23"/>
    </row>
  </sheetData>
  <sheetProtection/>
  <mergeCells count="2">
    <mergeCell ref="A1:D1"/>
    <mergeCell ref="A23:D23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showZeros="0" zoomScaleSheetLayoutView="100" workbookViewId="0" topLeftCell="A1">
      <pane xSplit="1" ySplit="3" topLeftCell="B4" activePane="bottomRight" state="frozen"/>
      <selection pane="bottomRight" activeCell="B25" sqref="B25:B26"/>
    </sheetView>
  </sheetViews>
  <sheetFormatPr defaultColWidth="9.125" defaultRowHeight="13.5"/>
  <cols>
    <col min="1" max="1" width="36.00390625" style="160" customWidth="1"/>
    <col min="2" max="3" width="18.375" style="160" customWidth="1"/>
    <col min="4" max="4" width="13.25390625" style="160" customWidth="1"/>
    <col min="5" max="5" width="13.50390625" style="160" hidden="1" customWidth="1"/>
    <col min="6" max="6" width="3.625" style="160" hidden="1" customWidth="1"/>
    <col min="7" max="251" width="9.125" style="160" customWidth="1"/>
    <col min="252" max="16384" width="9.125" style="160" customWidth="1"/>
  </cols>
  <sheetData>
    <row r="1" spans="1:4" s="157" customFormat="1" ht="30" customHeight="1">
      <c r="A1" s="161" t="s">
        <v>41</v>
      </c>
      <c r="B1" s="161"/>
      <c r="C1" s="161"/>
      <c r="D1" s="161"/>
    </row>
    <row r="2" spans="1:4" s="158" customFormat="1" ht="21" customHeight="1">
      <c r="A2" s="162" t="s">
        <v>42</v>
      </c>
      <c r="B2" s="163"/>
      <c r="C2" s="163"/>
      <c r="D2" s="163" t="s">
        <v>43</v>
      </c>
    </row>
    <row r="3" spans="1:5" s="159" customFormat="1" ht="24.75" customHeight="1">
      <c r="A3" s="116" t="s">
        <v>44</v>
      </c>
      <c r="B3" s="116" t="s">
        <v>45</v>
      </c>
      <c r="C3" s="116" t="s">
        <v>46</v>
      </c>
      <c r="D3" s="81" t="s">
        <v>47</v>
      </c>
      <c r="E3" s="159" t="s">
        <v>48</v>
      </c>
    </row>
    <row r="4" spans="1:6" s="160" customFormat="1" ht="18" customHeight="1">
      <c r="A4" s="119" t="s">
        <v>49</v>
      </c>
      <c r="B4" s="164">
        <f>SUM(B5:B19)</f>
        <v>34800</v>
      </c>
      <c r="C4" s="164">
        <f>SUM(C5:C19)</f>
        <v>32445</v>
      </c>
      <c r="D4" s="165">
        <f aca="true" t="shared" si="0" ref="D4:D13">C4/B4</f>
        <v>0.9323275862068966</v>
      </c>
      <c r="E4" s="166"/>
      <c r="F4" s="160">
        <f>12/11</f>
        <v>1.0909090909090908</v>
      </c>
    </row>
    <row r="5" spans="1:6" s="160" customFormat="1" ht="18" customHeight="1">
      <c r="A5" s="119" t="s">
        <v>50</v>
      </c>
      <c r="B5" s="164">
        <v>9266</v>
      </c>
      <c r="C5" s="164">
        <v>13298</v>
      </c>
      <c r="D5" s="165">
        <f t="shared" si="0"/>
        <v>1.4351392186488237</v>
      </c>
      <c r="E5" s="166">
        <v>7849387</v>
      </c>
      <c r="F5" s="167"/>
    </row>
    <row r="6" spans="1:6" s="160" customFormat="1" ht="18" customHeight="1">
      <c r="A6" s="119" t="s">
        <v>51</v>
      </c>
      <c r="B6" s="164">
        <v>3420</v>
      </c>
      <c r="C6" s="164"/>
      <c r="D6" s="165">
        <f t="shared" si="0"/>
        <v>0</v>
      </c>
      <c r="E6" s="166">
        <v>59090</v>
      </c>
      <c r="F6" s="167"/>
    </row>
    <row r="7" spans="1:6" s="160" customFormat="1" ht="18" customHeight="1">
      <c r="A7" s="119" t="s">
        <v>52</v>
      </c>
      <c r="B7" s="164">
        <v>402</v>
      </c>
      <c r="C7" s="164">
        <v>7473</v>
      </c>
      <c r="D7" s="165">
        <f t="shared" si="0"/>
        <v>18.58955223880597</v>
      </c>
      <c r="E7" s="166">
        <v>3417171</v>
      </c>
      <c r="F7" s="167"/>
    </row>
    <row r="8" spans="1:6" s="160" customFormat="1" ht="18" customHeight="1">
      <c r="A8" s="119" t="s">
        <v>53</v>
      </c>
      <c r="B8" s="164">
        <v>0</v>
      </c>
      <c r="C8" s="164">
        <v>617</v>
      </c>
      <c r="D8" s="165" t="e">
        <f t="shared" si="0"/>
        <v>#DIV/0!</v>
      </c>
      <c r="E8" s="166">
        <v>1112634</v>
      </c>
      <c r="F8" s="167"/>
    </row>
    <row r="9" spans="1:6" s="160" customFormat="1" ht="18" customHeight="1">
      <c r="A9" s="119" t="s">
        <v>54</v>
      </c>
      <c r="B9" s="164">
        <v>580</v>
      </c>
      <c r="C9" s="164">
        <v>64</v>
      </c>
      <c r="D9" s="165">
        <f t="shared" si="0"/>
        <v>0.1103448275862069</v>
      </c>
      <c r="E9" s="166">
        <v>127505</v>
      </c>
      <c r="F9" s="167"/>
    </row>
    <row r="10" spans="1:6" s="160" customFormat="1" ht="18" customHeight="1">
      <c r="A10" s="119" t="s">
        <v>55</v>
      </c>
      <c r="B10" s="164">
        <v>410</v>
      </c>
      <c r="C10" s="164">
        <v>1109</v>
      </c>
      <c r="D10" s="165">
        <f t="shared" si="0"/>
        <v>2.704878048780488</v>
      </c>
      <c r="E10" s="166">
        <v>1515426</v>
      </c>
      <c r="F10" s="167"/>
    </row>
    <row r="11" spans="1:6" s="160" customFormat="1" ht="18" customHeight="1">
      <c r="A11" s="119" t="s">
        <v>56</v>
      </c>
      <c r="B11" s="164">
        <v>280</v>
      </c>
      <c r="C11" s="164">
        <v>950</v>
      </c>
      <c r="D11" s="165">
        <f t="shared" si="0"/>
        <v>3.392857142857143</v>
      </c>
      <c r="E11" s="166">
        <v>784611</v>
      </c>
      <c r="F11" s="167"/>
    </row>
    <row r="12" spans="1:6" s="160" customFormat="1" ht="18" customHeight="1">
      <c r="A12" s="119" t="s">
        <v>57</v>
      </c>
      <c r="B12" s="164">
        <v>1600</v>
      </c>
      <c r="C12" s="164">
        <v>414</v>
      </c>
      <c r="D12" s="165">
        <f t="shared" si="0"/>
        <v>0.25875</v>
      </c>
      <c r="E12" s="166">
        <v>312645</v>
      </c>
      <c r="F12" s="167"/>
    </row>
    <row r="13" spans="1:6" s="160" customFormat="1" ht="18" customHeight="1">
      <c r="A13" s="119" t="s">
        <v>58</v>
      </c>
      <c r="B13" s="164">
        <v>2350</v>
      </c>
      <c r="C13" s="164">
        <v>2817</v>
      </c>
      <c r="D13" s="165">
        <f t="shared" si="0"/>
        <v>1.1987234042553192</v>
      </c>
      <c r="E13" s="166">
        <v>650773</v>
      </c>
      <c r="F13" s="167"/>
    </row>
    <row r="14" spans="1:6" s="160" customFormat="1" ht="18" customHeight="1">
      <c r="A14" s="119" t="s">
        <v>59</v>
      </c>
      <c r="B14" s="164"/>
      <c r="C14" s="164">
        <v>2378</v>
      </c>
      <c r="D14" s="165"/>
      <c r="E14" s="166">
        <v>2107794</v>
      </c>
      <c r="F14" s="167"/>
    </row>
    <row r="15" spans="1:6" s="160" customFormat="1" ht="18" customHeight="1">
      <c r="A15" s="119" t="s">
        <v>60</v>
      </c>
      <c r="B15" s="164">
        <v>7492</v>
      </c>
      <c r="C15" s="164"/>
      <c r="D15" s="165">
        <f aca="true" t="shared" si="1" ref="D15:D23">C15/B15</f>
        <v>0</v>
      </c>
      <c r="E15" s="166">
        <v>221825</v>
      </c>
      <c r="F15" s="167"/>
    </row>
    <row r="16" spans="1:6" s="160" customFormat="1" ht="18" customHeight="1">
      <c r="A16" s="119" t="s">
        <v>61</v>
      </c>
      <c r="B16" s="164">
        <v>9000</v>
      </c>
      <c r="C16" s="164">
        <v>1328</v>
      </c>
      <c r="D16" s="165">
        <f t="shared" si="1"/>
        <v>0.14755555555555555</v>
      </c>
      <c r="E16" s="166">
        <v>981362</v>
      </c>
      <c r="F16" s="167"/>
    </row>
    <row r="17" spans="1:6" s="160" customFormat="1" ht="18" customHeight="1">
      <c r="A17" s="119" t="s">
        <v>62</v>
      </c>
      <c r="B17" s="164"/>
      <c r="C17" s="164">
        <v>1997</v>
      </c>
      <c r="D17" s="165"/>
      <c r="E17" s="166">
        <v>1872669</v>
      </c>
      <c r="F17" s="167"/>
    </row>
    <row r="18" spans="1:6" s="160" customFormat="1" ht="18" customHeight="1">
      <c r="A18" s="119" t="s">
        <v>63</v>
      </c>
      <c r="B18" s="164"/>
      <c r="C18" s="164"/>
      <c r="D18" s="165"/>
      <c r="E18" s="166">
        <v>19574</v>
      </c>
      <c r="F18" s="167"/>
    </row>
    <row r="19" spans="1:6" s="160" customFormat="1" ht="18" customHeight="1">
      <c r="A19" s="119" t="s">
        <v>64</v>
      </c>
      <c r="B19" s="164"/>
      <c r="C19" s="164"/>
      <c r="D19" s="165"/>
      <c r="E19" s="160">
        <v>28</v>
      </c>
      <c r="F19" s="167"/>
    </row>
    <row r="20" spans="1:6" s="160" customFormat="1" ht="18" customHeight="1">
      <c r="A20" s="119" t="s">
        <v>65</v>
      </c>
      <c r="B20" s="164">
        <f>SUM(B21:B26)</f>
        <v>10000</v>
      </c>
      <c r="C20" s="164">
        <f>SUM(C21:C26)</f>
        <v>14139</v>
      </c>
      <c r="D20" s="165">
        <f t="shared" si="1"/>
        <v>1.4139</v>
      </c>
      <c r="E20" s="168"/>
      <c r="F20" s="167"/>
    </row>
    <row r="21" spans="1:6" s="160" customFormat="1" ht="18" customHeight="1">
      <c r="A21" s="119" t="s">
        <v>66</v>
      </c>
      <c r="B21" s="164">
        <v>340</v>
      </c>
      <c r="C21" s="164">
        <v>5184</v>
      </c>
      <c r="D21" s="165">
        <f t="shared" si="1"/>
        <v>15.24705882352941</v>
      </c>
      <c r="E21" s="166">
        <v>1575382</v>
      </c>
      <c r="F21" s="167"/>
    </row>
    <row r="22" spans="1:6" s="160" customFormat="1" ht="18" customHeight="1">
      <c r="A22" s="119" t="s">
        <v>67</v>
      </c>
      <c r="B22" s="164">
        <v>550</v>
      </c>
      <c r="C22" s="164">
        <v>686</v>
      </c>
      <c r="D22" s="165">
        <f t="shared" si="1"/>
        <v>1.2472727272727273</v>
      </c>
      <c r="E22" s="166">
        <v>2860806</v>
      </c>
      <c r="F22" s="167"/>
    </row>
    <row r="23" spans="1:6" s="160" customFormat="1" ht="18" customHeight="1">
      <c r="A23" s="119" t="s">
        <v>68</v>
      </c>
      <c r="B23" s="164">
        <v>238</v>
      </c>
      <c r="C23" s="164">
        <v>424</v>
      </c>
      <c r="D23" s="165">
        <f t="shared" si="1"/>
        <v>1.781512605042017</v>
      </c>
      <c r="E23" s="166">
        <v>730631</v>
      </c>
      <c r="F23" s="167"/>
    </row>
    <row r="24" spans="1:6" s="160" customFormat="1" ht="18" customHeight="1">
      <c r="A24" s="119" t="s">
        <v>69</v>
      </c>
      <c r="B24" s="164"/>
      <c r="C24" s="164"/>
      <c r="D24" s="165"/>
      <c r="E24" s="166">
        <v>392604</v>
      </c>
      <c r="F24" s="167"/>
    </row>
    <row r="25" spans="1:6" s="160" customFormat="1" ht="18" customHeight="1">
      <c r="A25" s="119" t="s">
        <v>70</v>
      </c>
      <c r="B25" s="164">
        <v>847</v>
      </c>
      <c r="C25" s="164">
        <v>100</v>
      </c>
      <c r="D25" s="165">
        <f aca="true" t="shared" si="2" ref="D25:D30">C25/B25</f>
        <v>0.1180637544273908</v>
      </c>
      <c r="E25" s="166">
        <v>2301672</v>
      </c>
      <c r="F25" s="167"/>
    </row>
    <row r="26" spans="1:6" s="160" customFormat="1" ht="18" customHeight="1">
      <c r="A26" s="119" t="s">
        <v>71</v>
      </c>
      <c r="B26" s="164">
        <v>8025</v>
      </c>
      <c r="C26" s="164">
        <v>7745</v>
      </c>
      <c r="D26" s="165">
        <f t="shared" si="2"/>
        <v>0.9651090342679127</v>
      </c>
      <c r="E26" s="166">
        <v>32852</v>
      </c>
      <c r="F26" s="167"/>
    </row>
    <row r="27" spans="1:6" s="160" customFormat="1" ht="18" customHeight="1">
      <c r="A27" s="119"/>
      <c r="B27" s="164"/>
      <c r="C27" s="164"/>
      <c r="D27" s="165"/>
      <c r="E27" s="166">
        <v>274618</v>
      </c>
      <c r="F27" s="167"/>
    </row>
    <row r="28" spans="1:6" s="160" customFormat="1" ht="18" customHeight="1">
      <c r="A28" s="119"/>
      <c r="B28" s="164"/>
      <c r="C28" s="164"/>
      <c r="D28" s="165"/>
      <c r="E28" s="160">
        <v>493141</v>
      </c>
      <c r="F28" s="167"/>
    </row>
    <row r="29" spans="1:6" s="160" customFormat="1" ht="18" customHeight="1">
      <c r="A29" s="119"/>
      <c r="B29" s="169"/>
      <c r="C29" s="164"/>
      <c r="D29" s="165"/>
      <c r="F29" s="167"/>
    </row>
    <row r="30" spans="1:6" s="160" customFormat="1" ht="18" customHeight="1">
      <c r="A30" s="170" t="s">
        <v>72</v>
      </c>
      <c r="B30" s="164">
        <f>SUM(B4,B20)</f>
        <v>44800</v>
      </c>
      <c r="C30" s="164">
        <f>SUM(C4,C20)</f>
        <v>46584</v>
      </c>
      <c r="D30" s="165">
        <f t="shared" si="2"/>
        <v>1.0398214285714287</v>
      </c>
      <c r="E30" s="168"/>
      <c r="F30" s="167"/>
    </row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A13" sqref="A13:D13"/>
    </sheetView>
  </sheetViews>
  <sheetFormatPr defaultColWidth="9.00390625" defaultRowHeight="13.5"/>
  <cols>
    <col min="1" max="1" width="47.625" style="15" customWidth="1"/>
    <col min="2" max="4" width="13.625" style="15" customWidth="1"/>
    <col min="5" max="16384" width="9.00390625" style="15" customWidth="1"/>
  </cols>
  <sheetData>
    <row r="1" spans="1:4" ht="30" customHeight="1">
      <c r="A1" s="16" t="s">
        <v>473</v>
      </c>
      <c r="B1" s="16"/>
      <c r="C1" s="16"/>
      <c r="D1" s="16"/>
    </row>
    <row r="2" spans="1:4" s="13" customFormat="1" ht="23.25" customHeight="1">
      <c r="A2" s="13" t="s">
        <v>474</v>
      </c>
      <c r="B2" s="17"/>
      <c r="C2" s="17"/>
      <c r="D2" s="17" t="s">
        <v>43</v>
      </c>
    </row>
    <row r="3" spans="1:4" s="14" customFormat="1" ht="24.75" customHeight="1">
      <c r="A3" s="18" t="s">
        <v>457</v>
      </c>
      <c r="B3" s="18" t="s">
        <v>436</v>
      </c>
      <c r="C3" s="18" t="s">
        <v>437</v>
      </c>
      <c r="D3" s="18" t="s">
        <v>47</v>
      </c>
    </row>
    <row r="4" spans="1:4" s="13" customFormat="1" ht="20.25" customHeight="1">
      <c r="A4" s="19" t="s">
        <v>458</v>
      </c>
      <c r="B4" s="20"/>
      <c r="C4" s="20"/>
      <c r="D4" s="21"/>
    </row>
    <row r="5" spans="1:4" s="13" customFormat="1" ht="20.25" customHeight="1">
      <c r="A5" s="19" t="s">
        <v>459</v>
      </c>
      <c r="B5" s="20"/>
      <c r="C5" s="20"/>
      <c r="D5" s="21"/>
    </row>
    <row r="6" spans="1:4" s="13" customFormat="1" ht="20.25" customHeight="1">
      <c r="A6" s="19" t="s">
        <v>460</v>
      </c>
      <c r="B6" s="20"/>
      <c r="C6" s="20"/>
      <c r="D6" s="21"/>
    </row>
    <row r="7" spans="1:4" s="13" customFormat="1" ht="20.25" customHeight="1">
      <c r="A7" s="19" t="s">
        <v>459</v>
      </c>
      <c r="B7" s="20"/>
      <c r="C7" s="20"/>
      <c r="D7" s="21"/>
    </row>
    <row r="8" spans="1:4" s="13" customFormat="1" ht="20.25" customHeight="1">
      <c r="A8" s="19" t="s">
        <v>475</v>
      </c>
      <c r="B8" s="20"/>
      <c r="C8" s="20"/>
      <c r="D8" s="21"/>
    </row>
    <row r="9" spans="1:4" s="13" customFormat="1" ht="20.25" customHeight="1">
      <c r="A9" s="19" t="s">
        <v>466</v>
      </c>
      <c r="B9" s="20"/>
      <c r="C9" s="20"/>
      <c r="D9" s="21"/>
    </row>
    <row r="10" spans="1:4" s="13" customFormat="1" ht="20.25" customHeight="1">
      <c r="A10" s="19"/>
      <c r="B10" s="20"/>
      <c r="C10" s="20"/>
      <c r="D10" s="21"/>
    </row>
    <row r="11" spans="1:4" s="13" customFormat="1" ht="20.25" customHeight="1">
      <c r="A11" s="19" t="s">
        <v>471</v>
      </c>
      <c r="B11" s="22"/>
      <c r="C11" s="22"/>
      <c r="D11" s="21"/>
    </row>
    <row r="12" spans="1:4" s="13" customFormat="1" ht="20.25" customHeight="1">
      <c r="A12" s="19" t="s">
        <v>472</v>
      </c>
      <c r="B12" s="22"/>
      <c r="C12" s="22"/>
      <c r="D12" s="21"/>
    </row>
    <row r="13" spans="1:4" ht="14.25">
      <c r="A13" s="23" t="s">
        <v>450</v>
      </c>
      <c r="B13" s="23"/>
      <c r="C13" s="23"/>
      <c r="D13" s="23"/>
    </row>
  </sheetData>
  <sheetProtection/>
  <mergeCells count="2">
    <mergeCell ref="A1:D1"/>
    <mergeCell ref="A13:D13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Zeros="0" workbookViewId="0" topLeftCell="A1">
      <selection activeCell="B4" sqref="B4:B6"/>
    </sheetView>
  </sheetViews>
  <sheetFormatPr defaultColWidth="9.125" defaultRowHeight="13.5"/>
  <cols>
    <col min="1" max="1" width="41.125" style="3" customWidth="1"/>
    <col min="2" max="2" width="17.75390625" style="3" customWidth="1"/>
    <col min="3" max="3" width="16.50390625" style="3" customWidth="1"/>
    <col min="4" max="4" width="13.875" style="3" customWidth="1"/>
    <col min="5" max="5" width="15.875" style="3" customWidth="1"/>
    <col min="6" max="252" width="9.125" style="3" customWidth="1"/>
    <col min="253" max="16384" width="9.125" style="3" customWidth="1"/>
  </cols>
  <sheetData>
    <row r="1" spans="1:4" ht="36.75" customHeight="1">
      <c r="A1" s="4" t="s">
        <v>476</v>
      </c>
      <c r="B1" s="4"/>
      <c r="C1" s="4"/>
      <c r="D1" s="4"/>
    </row>
    <row r="2" spans="1:4" s="1" customFormat="1" ht="21" customHeight="1">
      <c r="A2" s="5" t="s">
        <v>477</v>
      </c>
      <c r="B2" s="6"/>
      <c r="C2" s="6"/>
      <c r="D2" s="6" t="s">
        <v>43</v>
      </c>
    </row>
    <row r="3" spans="1:4" s="2" customFormat="1" ht="27.75" customHeight="1">
      <c r="A3" s="7" t="s">
        <v>44</v>
      </c>
      <c r="B3" s="7" t="s">
        <v>436</v>
      </c>
      <c r="C3" s="7" t="s">
        <v>437</v>
      </c>
      <c r="D3" s="8" t="s">
        <v>47</v>
      </c>
    </row>
    <row r="4" spans="1:4" s="1" customFormat="1" ht="21.75" customHeight="1">
      <c r="A4" s="9" t="s">
        <v>478</v>
      </c>
      <c r="B4" s="10">
        <v>44800</v>
      </c>
      <c r="C4" s="10">
        <v>46584</v>
      </c>
      <c r="D4" s="11"/>
    </row>
    <row r="5" spans="1:4" s="1" customFormat="1" ht="21.75" customHeight="1">
      <c r="A5" s="9" t="s">
        <v>479</v>
      </c>
      <c r="B5" s="10">
        <v>1480</v>
      </c>
      <c r="C5" s="10">
        <v>2223.6226529999994</v>
      </c>
      <c r="D5" s="11"/>
    </row>
    <row r="6" spans="1:4" s="1" customFormat="1" ht="21.75" customHeight="1">
      <c r="A6" s="9" t="s">
        <v>480</v>
      </c>
      <c r="B6" s="10">
        <v>30000</v>
      </c>
      <c r="C6" s="10">
        <v>537</v>
      </c>
      <c r="D6" s="11"/>
    </row>
    <row r="7" spans="1:4" s="1" customFormat="1" ht="21.75" customHeight="1">
      <c r="A7" s="9" t="s">
        <v>479</v>
      </c>
      <c r="B7" s="10"/>
      <c r="C7" s="10"/>
      <c r="D7" s="11"/>
    </row>
    <row r="8" spans="1:4" s="1" customFormat="1" ht="21.75" customHeight="1">
      <c r="A8" s="9" t="s">
        <v>481</v>
      </c>
      <c r="B8" s="10">
        <v>0</v>
      </c>
      <c r="C8" s="10"/>
      <c r="D8" s="11"/>
    </row>
    <row r="9" spans="1:4" s="1" customFormat="1" ht="21.75" customHeight="1">
      <c r="A9" s="9" t="s">
        <v>479</v>
      </c>
      <c r="B9" s="10">
        <v>0</v>
      </c>
      <c r="C9" s="10"/>
      <c r="D9" s="11"/>
    </row>
    <row r="10" spans="1:4" s="1" customFormat="1" ht="21.75" customHeight="1">
      <c r="A10" s="9"/>
      <c r="B10" s="10"/>
      <c r="C10" s="10"/>
      <c r="D10" s="11"/>
    </row>
    <row r="11" spans="1:4" s="1" customFormat="1" ht="21.75" customHeight="1">
      <c r="A11" s="9"/>
      <c r="B11" s="10"/>
      <c r="C11" s="10"/>
      <c r="D11" s="11"/>
    </row>
    <row r="12" spans="1:4" s="1" customFormat="1" ht="21.75" customHeight="1">
      <c r="A12" s="12" t="s">
        <v>72</v>
      </c>
      <c r="B12" s="10">
        <f>SUM(B4,B6,B8)</f>
        <v>74800</v>
      </c>
      <c r="C12" s="10">
        <f>SUM(C4,C6,C8)</f>
        <v>47121</v>
      </c>
      <c r="D12" s="11"/>
    </row>
    <row r="13" spans="1:4" s="1" customFormat="1" ht="21.75" customHeight="1">
      <c r="A13" s="9" t="s">
        <v>482</v>
      </c>
      <c r="B13" s="10">
        <f>SUM(B5,B7,B9)</f>
        <v>1480</v>
      </c>
      <c r="C13" s="10">
        <f>SUM(C5,C7,C9)</f>
        <v>2223.6226529999994</v>
      </c>
      <c r="D13" s="11"/>
    </row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Zeros="0" workbookViewId="0" topLeftCell="A1">
      <selection activeCell="E14" sqref="E14"/>
    </sheetView>
  </sheetViews>
  <sheetFormatPr defaultColWidth="9.125" defaultRowHeight="13.5"/>
  <cols>
    <col min="1" max="1" width="39.875" style="3" customWidth="1"/>
    <col min="2" max="2" width="17.875" style="3" customWidth="1"/>
    <col min="3" max="3" width="16.00390625" style="3" customWidth="1"/>
    <col min="4" max="4" width="15.00390625" style="3" customWidth="1"/>
    <col min="5" max="5" width="15.875" style="3" customWidth="1"/>
    <col min="6" max="252" width="9.125" style="3" customWidth="1"/>
    <col min="253" max="16384" width="9.125" style="3" customWidth="1"/>
  </cols>
  <sheetData>
    <row r="1" spans="1:4" ht="36.75" customHeight="1">
      <c r="A1" s="4" t="s">
        <v>483</v>
      </c>
      <c r="B1" s="4"/>
      <c r="C1" s="4"/>
      <c r="D1" s="4"/>
    </row>
    <row r="2" spans="1:4" s="1" customFormat="1" ht="23.25" customHeight="1">
      <c r="A2" s="5" t="s">
        <v>484</v>
      </c>
      <c r="B2" s="6"/>
      <c r="C2" s="6"/>
      <c r="D2" s="6" t="s">
        <v>43</v>
      </c>
    </row>
    <row r="3" spans="1:4" s="2" customFormat="1" ht="25.5" customHeight="1">
      <c r="A3" s="7" t="s">
        <v>44</v>
      </c>
      <c r="B3" s="7" t="s">
        <v>45</v>
      </c>
      <c r="C3" s="7" t="s">
        <v>46</v>
      </c>
      <c r="D3" s="8" t="s">
        <v>47</v>
      </c>
    </row>
    <row r="4" spans="1:4" s="1" customFormat="1" ht="21.75" customHeight="1">
      <c r="A4" s="9" t="s">
        <v>485</v>
      </c>
      <c r="B4" s="10">
        <v>138000</v>
      </c>
      <c r="C4" s="10">
        <v>131000</v>
      </c>
      <c r="D4" s="11"/>
    </row>
    <row r="5" spans="1:4" s="1" customFormat="1" ht="21.75" customHeight="1">
      <c r="A5" s="9" t="s">
        <v>486</v>
      </c>
      <c r="B5" s="10">
        <v>79888</v>
      </c>
      <c r="C5" s="10">
        <v>63076.64850035159</v>
      </c>
      <c r="D5" s="11"/>
    </row>
    <row r="6" spans="1:4" s="1" customFormat="1" ht="21.75" customHeight="1">
      <c r="A6" s="9" t="s">
        <v>487</v>
      </c>
      <c r="B6" s="10">
        <v>3000</v>
      </c>
      <c r="C6" s="10">
        <v>71239</v>
      </c>
      <c r="D6" s="11"/>
    </row>
    <row r="7" spans="1:4" s="1" customFormat="1" ht="21.75" customHeight="1">
      <c r="A7" s="9" t="s">
        <v>486</v>
      </c>
      <c r="B7" s="10"/>
      <c r="C7" s="10">
        <v>70461</v>
      </c>
      <c r="D7" s="11"/>
    </row>
    <row r="8" spans="1:4" s="1" customFormat="1" ht="21.75" customHeight="1">
      <c r="A8" s="9" t="s">
        <v>488</v>
      </c>
      <c r="B8" s="10">
        <v>0</v>
      </c>
      <c r="C8" s="10"/>
      <c r="D8" s="11"/>
    </row>
    <row r="9" spans="1:4" s="1" customFormat="1" ht="21.75" customHeight="1">
      <c r="A9" s="9" t="s">
        <v>486</v>
      </c>
      <c r="B9" s="10">
        <v>0</v>
      </c>
      <c r="C9" s="10"/>
      <c r="D9" s="11"/>
    </row>
    <row r="10" spans="1:4" s="1" customFormat="1" ht="21.75" customHeight="1">
      <c r="A10" s="9"/>
      <c r="B10" s="10"/>
      <c r="C10" s="10"/>
      <c r="D10" s="11"/>
    </row>
    <row r="11" spans="1:4" s="1" customFormat="1" ht="21.75" customHeight="1">
      <c r="A11" s="9"/>
      <c r="B11" s="10"/>
      <c r="C11" s="10"/>
      <c r="D11" s="11"/>
    </row>
    <row r="12" spans="1:4" s="1" customFormat="1" ht="21.75" customHeight="1">
      <c r="A12" s="9" t="s">
        <v>489</v>
      </c>
      <c r="B12" s="10">
        <f>SUM(B4,B6,B8)</f>
        <v>141000</v>
      </c>
      <c r="C12" s="10">
        <f>SUM(C4,C6,C8)</f>
        <v>202239</v>
      </c>
      <c r="D12" s="11"/>
    </row>
    <row r="13" spans="1:4" s="1" customFormat="1" ht="21.75" customHeight="1">
      <c r="A13" s="9" t="s">
        <v>490</v>
      </c>
      <c r="B13" s="10">
        <f>SUM(B5,B7,B9)</f>
        <v>79888</v>
      </c>
      <c r="C13" s="10">
        <f>C7+C5</f>
        <v>133537.64850035158</v>
      </c>
      <c r="D13" s="11"/>
    </row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0"/>
  <sheetViews>
    <sheetView showZeros="0" view="pageBreakPreview" zoomScaleSheetLayoutView="100" workbookViewId="0" topLeftCell="A1">
      <pane xSplit="1" ySplit="3" topLeftCell="B51" activePane="bottomRight" state="frozen"/>
      <selection pane="bottomRight" activeCell="E70" sqref="E70"/>
    </sheetView>
  </sheetViews>
  <sheetFormatPr defaultColWidth="9.125" defaultRowHeight="13.5"/>
  <cols>
    <col min="1" max="1" width="43.125" style="67" customWidth="1"/>
    <col min="2" max="4" width="14.50390625" style="67" customWidth="1"/>
    <col min="5" max="6" width="9.125" style="67" customWidth="1"/>
    <col min="7" max="7" width="13.50390625" style="67" customWidth="1"/>
    <col min="8" max="246" width="9.125" style="67" customWidth="1"/>
    <col min="247" max="16384" width="9.125" style="67" customWidth="1"/>
  </cols>
  <sheetData>
    <row r="1" spans="1:4" s="112" customFormat="1" ht="26.25" customHeight="1">
      <c r="A1" s="113" t="s">
        <v>73</v>
      </c>
      <c r="B1" s="113"/>
      <c r="C1" s="113"/>
      <c r="D1" s="113"/>
    </row>
    <row r="2" spans="1:4" s="64" customFormat="1" ht="21" customHeight="1">
      <c r="A2" s="114" t="s">
        <v>74</v>
      </c>
      <c r="B2" s="115"/>
      <c r="C2" s="115"/>
      <c r="D2" s="115" t="s">
        <v>43</v>
      </c>
    </row>
    <row r="3" spans="1:4" s="65" customFormat="1" ht="24.75" customHeight="1">
      <c r="A3" s="116" t="s">
        <v>44</v>
      </c>
      <c r="B3" s="116" t="s">
        <v>75</v>
      </c>
      <c r="C3" s="116" t="s">
        <v>46</v>
      </c>
      <c r="D3" s="81" t="s">
        <v>47</v>
      </c>
    </row>
    <row r="4" spans="1:4" s="64" customFormat="1" ht="18" customHeight="1">
      <c r="A4" s="119" t="s">
        <v>76</v>
      </c>
      <c r="B4" s="148">
        <f>B5+B20</f>
        <v>1480</v>
      </c>
      <c r="C4" s="148">
        <f>C5+C20</f>
        <v>2223.6226529999994</v>
      </c>
      <c r="D4" s="11">
        <f>C4/B4</f>
        <v>1.502447738513513</v>
      </c>
    </row>
    <row r="5" spans="1:4" s="64" customFormat="1" ht="18" customHeight="1">
      <c r="A5" s="119" t="s">
        <v>77</v>
      </c>
      <c r="B5" s="148">
        <f>SUM(B6:B18)</f>
        <v>430</v>
      </c>
      <c r="C5" s="148">
        <f>SUM(C6:C19)</f>
        <v>277.3851709999999</v>
      </c>
      <c r="D5" s="11">
        <f aca="true" t="shared" si="0" ref="D5:D36">C5/B5</f>
        <v>0.6450817930232556</v>
      </c>
    </row>
    <row r="6" spans="1:4" s="64" customFormat="1" ht="18" customHeight="1">
      <c r="A6" s="119" t="s">
        <v>78</v>
      </c>
      <c r="B6" s="148">
        <v>350</v>
      </c>
      <c r="C6" s="148">
        <v>221.91587799999994</v>
      </c>
      <c r="D6" s="11">
        <f t="shared" si="0"/>
        <v>0.6340453657142855</v>
      </c>
    </row>
    <row r="7" spans="1:4" s="64" customFormat="1" ht="18" customHeight="1">
      <c r="A7" s="119" t="s">
        <v>79</v>
      </c>
      <c r="C7" s="148"/>
      <c r="D7" s="11">
        <f>C7/B8</f>
        <v>0</v>
      </c>
    </row>
    <row r="8" spans="1:4" s="64" customFormat="1" ht="18" customHeight="1">
      <c r="A8" s="119" t="s">
        <v>80</v>
      </c>
      <c r="B8" s="148">
        <v>30</v>
      </c>
      <c r="C8" s="148">
        <v>12.991723</v>
      </c>
      <c r="D8" s="11" t="e">
        <f>C8/B9</f>
        <v>#DIV/0!</v>
      </c>
    </row>
    <row r="9" spans="1:4" s="64" customFormat="1" ht="18" customHeight="1">
      <c r="A9" s="119" t="s">
        <v>81</v>
      </c>
      <c r="B9" s="148"/>
      <c r="C9" s="148">
        <v>8</v>
      </c>
      <c r="D9" s="11" t="e">
        <f>C9/B10</f>
        <v>#DIV/0!</v>
      </c>
    </row>
    <row r="10" spans="1:4" s="64" customFormat="1" ht="18" customHeight="1">
      <c r="A10" s="119" t="s">
        <v>82</v>
      </c>
      <c r="B10" s="148"/>
      <c r="C10" s="148">
        <v>0</v>
      </c>
      <c r="D10" s="11">
        <f>C10/B11</f>
        <v>0</v>
      </c>
    </row>
    <row r="11" spans="1:4" s="64" customFormat="1" ht="18" customHeight="1">
      <c r="A11" s="119" t="s">
        <v>83</v>
      </c>
      <c r="B11" s="148">
        <v>50</v>
      </c>
      <c r="C11" s="148">
        <v>29.948380000000004</v>
      </c>
      <c r="D11" s="11" t="e">
        <f>C11/#REF!</f>
        <v>#REF!</v>
      </c>
    </row>
    <row r="12" spans="1:4" s="64" customFormat="1" ht="18" customHeight="1">
      <c r="A12" s="119" t="s">
        <v>84</v>
      </c>
      <c r="B12" s="148"/>
      <c r="C12" s="148">
        <v>0</v>
      </c>
      <c r="D12" s="11" t="e">
        <f t="shared" si="0"/>
        <v>#DIV/0!</v>
      </c>
    </row>
    <row r="13" spans="1:4" s="64" customFormat="1" ht="18" customHeight="1">
      <c r="A13" s="119" t="s">
        <v>85</v>
      </c>
      <c r="B13" s="148"/>
      <c r="C13" s="148">
        <v>3.129189999999998</v>
      </c>
      <c r="D13" s="11" t="e">
        <f t="shared" si="0"/>
        <v>#DIV/0!</v>
      </c>
    </row>
    <row r="14" spans="1:4" s="64" customFormat="1" ht="18" customHeight="1">
      <c r="A14" s="119" t="s">
        <v>86</v>
      </c>
      <c r="B14" s="148"/>
      <c r="C14" s="148">
        <v>1.4</v>
      </c>
      <c r="D14" s="11" t="e">
        <f t="shared" si="0"/>
        <v>#DIV/0!</v>
      </c>
    </row>
    <row r="15" spans="1:4" s="64" customFormat="1" ht="18" customHeight="1">
      <c r="A15" s="119" t="s">
        <v>87</v>
      </c>
      <c r="B15" s="148"/>
      <c r="C15" s="148"/>
      <c r="D15" s="11" t="e">
        <f t="shared" si="0"/>
        <v>#DIV/0!</v>
      </c>
    </row>
    <row r="16" spans="1:4" s="64" customFormat="1" ht="18" customHeight="1">
      <c r="A16" s="119" t="s">
        <v>88</v>
      </c>
      <c r="B16" s="148"/>
      <c r="C16" s="148"/>
      <c r="D16" s="11" t="e">
        <f t="shared" si="0"/>
        <v>#DIV/0!</v>
      </c>
    </row>
    <row r="17" spans="1:4" s="64" customFormat="1" ht="18" customHeight="1">
      <c r="A17" s="119" t="s">
        <v>89</v>
      </c>
      <c r="B17" s="148"/>
      <c r="C17" s="148"/>
      <c r="D17" s="11" t="e">
        <f t="shared" si="0"/>
        <v>#DIV/0!</v>
      </c>
    </row>
    <row r="18" spans="1:4" s="64" customFormat="1" ht="18" customHeight="1">
      <c r="A18" s="119" t="s">
        <v>90</v>
      </c>
      <c r="B18" s="148"/>
      <c r="C18" s="148"/>
      <c r="D18" s="11" t="e">
        <f t="shared" si="0"/>
        <v>#DIV/0!</v>
      </c>
    </row>
    <row r="19" spans="1:4" s="64" customFormat="1" ht="18" customHeight="1">
      <c r="A19" s="119" t="s">
        <v>91</v>
      </c>
      <c r="B19" s="148"/>
      <c r="C19" s="148"/>
      <c r="D19" s="11" t="e">
        <f t="shared" si="0"/>
        <v>#DIV/0!</v>
      </c>
    </row>
    <row r="20" spans="1:4" s="64" customFormat="1" ht="18" customHeight="1">
      <c r="A20" s="119" t="s">
        <v>92</v>
      </c>
      <c r="B20" s="148">
        <f>SUM(B21:B26)</f>
        <v>1050</v>
      </c>
      <c r="C20" s="148">
        <f>SUM(C21:C26)</f>
        <v>1946.2374819999998</v>
      </c>
      <c r="D20" s="11">
        <f t="shared" si="0"/>
        <v>1.8535595066666664</v>
      </c>
    </row>
    <row r="21" spans="1:4" s="64" customFormat="1" ht="18" customHeight="1">
      <c r="A21" s="149" t="s">
        <v>93</v>
      </c>
      <c r="B21" s="148">
        <v>340</v>
      </c>
      <c r="C21" s="148">
        <v>918.4841739999998</v>
      </c>
      <c r="D21" s="11">
        <f t="shared" si="0"/>
        <v>2.70142404117647</v>
      </c>
    </row>
    <row r="22" spans="1:4" s="64" customFormat="1" ht="18" customHeight="1">
      <c r="A22" s="149" t="s">
        <v>94</v>
      </c>
      <c r="B22" s="148">
        <v>170</v>
      </c>
      <c r="C22" s="148">
        <v>636.604974</v>
      </c>
      <c r="D22" s="11">
        <f t="shared" si="0"/>
        <v>3.7447351411764704</v>
      </c>
    </row>
    <row r="23" spans="1:4" s="64" customFormat="1" ht="18" customHeight="1">
      <c r="A23" s="149" t="s">
        <v>95</v>
      </c>
      <c r="B23" s="148">
        <v>160</v>
      </c>
      <c r="C23" s="148">
        <v>334.96469</v>
      </c>
      <c r="D23" s="11">
        <f t="shared" si="0"/>
        <v>2.0935293125000003</v>
      </c>
    </row>
    <row r="24" spans="1:4" s="64" customFormat="1" ht="18" customHeight="1">
      <c r="A24" s="149" t="s">
        <v>96</v>
      </c>
      <c r="B24" s="148"/>
      <c r="D24" s="11" t="e">
        <f>C25/B24</f>
        <v>#DIV/0!</v>
      </c>
    </row>
    <row r="25" spans="1:4" s="64" customFormat="1" ht="18" customHeight="1">
      <c r="A25" s="150" t="s">
        <v>97</v>
      </c>
      <c r="B25" s="148">
        <v>150</v>
      </c>
      <c r="C25" s="148">
        <v>45.237644</v>
      </c>
      <c r="D25" s="11">
        <f>C26/B25</f>
        <v>0.07297333333333333</v>
      </c>
    </row>
    <row r="26" spans="1:4" s="64" customFormat="1" ht="18" customHeight="1">
      <c r="A26" s="149" t="s">
        <v>98</v>
      </c>
      <c r="B26" s="148">
        <v>230</v>
      </c>
      <c r="C26" s="148">
        <v>10.946</v>
      </c>
      <c r="D26" s="11" t="e">
        <f>#REF!/B26</f>
        <v>#REF!</v>
      </c>
    </row>
    <row r="27" spans="1:4" s="64" customFormat="1" ht="18" customHeight="1">
      <c r="A27" s="119" t="s">
        <v>99</v>
      </c>
      <c r="B27" s="148">
        <f>B28+B32+B63+B64+B65+B66+B67</f>
        <v>18018.48</v>
      </c>
      <c r="C27" s="148">
        <f>C28+C32+C63+C64+C65+C66+C67</f>
        <v>72512.077324</v>
      </c>
      <c r="D27" s="11">
        <f t="shared" si="0"/>
        <v>4.024317107991351</v>
      </c>
    </row>
    <row r="28" spans="1:4" s="64" customFormat="1" ht="18" customHeight="1">
      <c r="A28" s="151" t="s">
        <v>100</v>
      </c>
      <c r="B28" s="148">
        <f>SUM(B29:B31)</f>
        <v>1720.48</v>
      </c>
      <c r="C28" s="148">
        <f>SUM(C29:C31)</f>
        <v>1720.48</v>
      </c>
      <c r="D28" s="11">
        <f t="shared" si="0"/>
        <v>1</v>
      </c>
    </row>
    <row r="29" spans="1:4" s="64" customFormat="1" ht="18" customHeight="1">
      <c r="A29" s="151" t="s">
        <v>101</v>
      </c>
      <c r="B29" s="148">
        <v>40.98</v>
      </c>
      <c r="C29" s="148">
        <v>40.98</v>
      </c>
      <c r="D29" s="11">
        <f t="shared" si="0"/>
        <v>1</v>
      </c>
    </row>
    <row r="30" spans="1:4" s="64" customFormat="1" ht="18" customHeight="1">
      <c r="A30" s="151" t="s">
        <v>102</v>
      </c>
      <c r="B30" s="148">
        <v>17.5</v>
      </c>
      <c r="C30" s="148">
        <v>17.5</v>
      </c>
      <c r="D30" s="11">
        <f t="shared" si="0"/>
        <v>1</v>
      </c>
    </row>
    <row r="31" spans="1:4" s="64" customFormat="1" ht="18" customHeight="1">
      <c r="A31" s="151" t="s">
        <v>103</v>
      </c>
      <c r="B31" s="148">
        <v>1662</v>
      </c>
      <c r="C31" s="148">
        <v>1662</v>
      </c>
      <c r="D31" s="11">
        <f t="shared" si="0"/>
        <v>1</v>
      </c>
    </row>
    <row r="32" spans="1:4" s="64" customFormat="1" ht="18" customHeight="1">
      <c r="A32" s="151" t="s">
        <v>104</v>
      </c>
      <c r="B32" s="148">
        <f>SUM(B33:B62)</f>
        <v>3395</v>
      </c>
      <c r="C32" s="148">
        <f>SUM(C33:C62)</f>
        <v>29567.592600000004</v>
      </c>
      <c r="D32" s="11">
        <f t="shared" si="0"/>
        <v>8.709158350515464</v>
      </c>
    </row>
    <row r="33" spans="1:4" s="64" customFormat="1" ht="18" customHeight="1">
      <c r="A33" s="151" t="s">
        <v>105</v>
      </c>
      <c r="B33" s="148">
        <v>60</v>
      </c>
      <c r="C33" s="148">
        <v>23</v>
      </c>
      <c r="D33" s="11">
        <f t="shared" si="0"/>
        <v>0.38333333333333336</v>
      </c>
    </row>
    <row r="34" spans="1:4" s="64" customFormat="1" ht="18" customHeight="1">
      <c r="A34" s="151" t="s">
        <v>106</v>
      </c>
      <c r="B34" s="148">
        <v>30</v>
      </c>
      <c r="C34" s="148">
        <v>933</v>
      </c>
      <c r="D34" s="11">
        <f t="shared" si="0"/>
        <v>31.1</v>
      </c>
    </row>
    <row r="35" spans="1:4" s="64" customFormat="1" ht="18" customHeight="1">
      <c r="A35" s="151" t="s">
        <v>107</v>
      </c>
      <c r="B35" s="148">
        <v>125</v>
      </c>
      <c r="C35" s="148">
        <v>20958.070000000003</v>
      </c>
      <c r="D35" s="11">
        <f t="shared" si="0"/>
        <v>167.66456000000002</v>
      </c>
    </row>
    <row r="36" spans="1:4" s="64" customFormat="1" ht="18" customHeight="1">
      <c r="A36" s="151" t="s">
        <v>108</v>
      </c>
      <c r="B36" s="148">
        <v>7</v>
      </c>
      <c r="C36" s="148">
        <v>244.74</v>
      </c>
      <c r="D36" s="11">
        <f t="shared" si="0"/>
        <v>34.962857142857146</v>
      </c>
    </row>
    <row r="37" spans="1:4" s="64" customFormat="1" ht="18" customHeight="1">
      <c r="A37" s="151" t="s">
        <v>109</v>
      </c>
      <c r="B37" s="148"/>
      <c r="C37" s="148"/>
      <c r="D37" s="11" t="e">
        <f aca="true" t="shared" si="1" ref="D37:D62">C37/B37</f>
        <v>#DIV/0!</v>
      </c>
    </row>
    <row r="38" spans="1:4" s="64" customFormat="1" ht="18" customHeight="1">
      <c r="A38" s="151" t="s">
        <v>110</v>
      </c>
      <c r="B38" s="148"/>
      <c r="C38" s="148"/>
      <c r="D38" s="11" t="e">
        <f t="shared" si="1"/>
        <v>#DIV/0!</v>
      </c>
    </row>
    <row r="39" spans="1:4" s="64" customFormat="1" ht="18" customHeight="1">
      <c r="A39" s="151" t="s">
        <v>111</v>
      </c>
      <c r="B39" s="148"/>
      <c r="C39" s="148"/>
      <c r="D39" s="11" t="e">
        <f t="shared" si="1"/>
        <v>#DIV/0!</v>
      </c>
    </row>
    <row r="40" spans="1:4" s="64" customFormat="1" ht="18" customHeight="1">
      <c r="A40" s="151" t="s">
        <v>112</v>
      </c>
      <c r="B40" s="148"/>
      <c r="C40" s="148">
        <v>1015</v>
      </c>
      <c r="D40" s="11" t="e">
        <f t="shared" si="1"/>
        <v>#DIV/0!</v>
      </c>
    </row>
    <row r="41" spans="1:4" s="64" customFormat="1" ht="18" customHeight="1">
      <c r="A41" s="151" t="s">
        <v>113</v>
      </c>
      <c r="B41" s="148">
        <v>150</v>
      </c>
      <c r="C41" s="148">
        <v>293.6625</v>
      </c>
      <c r="D41" s="11">
        <f t="shared" si="1"/>
        <v>1.95775</v>
      </c>
    </row>
    <row r="42" spans="1:4" s="64" customFormat="1" ht="18" customHeight="1">
      <c r="A42" s="151" t="s">
        <v>114</v>
      </c>
      <c r="B42" s="148"/>
      <c r="C42" s="148"/>
      <c r="D42" s="11" t="e">
        <f t="shared" si="1"/>
        <v>#DIV/0!</v>
      </c>
    </row>
    <row r="43" spans="1:4" s="64" customFormat="1" ht="18" customHeight="1">
      <c r="A43" s="151" t="s">
        <v>115</v>
      </c>
      <c r="B43" s="148">
        <v>1760</v>
      </c>
      <c r="C43" s="148"/>
      <c r="D43" s="11">
        <f t="shared" si="1"/>
        <v>0</v>
      </c>
    </row>
    <row r="44" spans="1:4" s="64" customFormat="1" ht="18" customHeight="1">
      <c r="A44" s="151" t="s">
        <v>116</v>
      </c>
      <c r="B44" s="148">
        <v>50</v>
      </c>
      <c r="C44" s="148">
        <v>735</v>
      </c>
      <c r="D44" s="11">
        <f t="shared" si="1"/>
        <v>14.7</v>
      </c>
    </row>
    <row r="45" spans="1:4" s="64" customFormat="1" ht="18" customHeight="1">
      <c r="A45" s="151" t="s">
        <v>117</v>
      </c>
      <c r="B45" s="148">
        <v>1</v>
      </c>
      <c r="C45" s="148">
        <v>356.72</v>
      </c>
      <c r="D45" s="11">
        <f t="shared" si="1"/>
        <v>356.72</v>
      </c>
    </row>
    <row r="46" spans="1:4" s="64" customFormat="1" ht="18" customHeight="1">
      <c r="A46" s="151" t="s">
        <v>118</v>
      </c>
      <c r="B46" s="148"/>
      <c r="C46" s="148"/>
      <c r="D46" s="11" t="e">
        <f t="shared" si="1"/>
        <v>#DIV/0!</v>
      </c>
    </row>
    <row r="47" spans="1:4" s="64" customFormat="1" ht="18" customHeight="1">
      <c r="A47" s="151" t="s">
        <v>119</v>
      </c>
      <c r="B47" s="148"/>
      <c r="C47" s="148"/>
      <c r="D47" s="11" t="e">
        <f t="shared" si="1"/>
        <v>#DIV/0!</v>
      </c>
    </row>
    <row r="48" spans="1:4" s="64" customFormat="1" ht="18" customHeight="1">
      <c r="A48" s="151" t="s">
        <v>120</v>
      </c>
      <c r="B48" s="148"/>
      <c r="C48" s="148"/>
      <c r="D48" s="11" t="e">
        <f t="shared" si="1"/>
        <v>#DIV/0!</v>
      </c>
    </row>
    <row r="49" spans="1:4" s="64" customFormat="1" ht="18" customHeight="1">
      <c r="A49" s="151" t="s">
        <v>121</v>
      </c>
      <c r="B49" s="148"/>
      <c r="C49" s="148"/>
      <c r="D49" s="11" t="e">
        <f t="shared" si="1"/>
        <v>#DIV/0!</v>
      </c>
    </row>
    <row r="50" spans="1:4" s="64" customFormat="1" ht="18" customHeight="1">
      <c r="A50" s="151" t="s">
        <v>122</v>
      </c>
      <c r="B50" s="148"/>
      <c r="C50" s="148"/>
      <c r="D50" s="11" t="e">
        <f t="shared" si="1"/>
        <v>#DIV/0!</v>
      </c>
    </row>
    <row r="51" spans="1:4" s="64" customFormat="1" ht="18" customHeight="1">
      <c r="A51" s="151" t="s">
        <v>123</v>
      </c>
      <c r="B51" s="148"/>
      <c r="C51" s="148"/>
      <c r="D51" s="11" t="e">
        <f t="shared" si="1"/>
        <v>#DIV/0!</v>
      </c>
    </row>
    <row r="52" spans="1:4" s="64" customFormat="1" ht="18" customHeight="1">
      <c r="A52" s="151" t="s">
        <v>124</v>
      </c>
      <c r="B52" s="148">
        <v>1212</v>
      </c>
      <c r="C52" s="148">
        <v>5008.4001</v>
      </c>
      <c r="D52" s="11">
        <f t="shared" si="1"/>
        <v>4.132343316831683</v>
      </c>
    </row>
    <row r="53" spans="1:4" s="64" customFormat="1" ht="18" customHeight="1">
      <c r="A53" s="151" t="s">
        <v>125</v>
      </c>
      <c r="B53" s="148"/>
      <c r="C53" s="148"/>
      <c r="D53" s="11" t="e">
        <f t="shared" si="1"/>
        <v>#DIV/0!</v>
      </c>
    </row>
    <row r="54" spans="1:4" s="64" customFormat="1" ht="18" customHeight="1">
      <c r="A54" s="151" t="s">
        <v>126</v>
      </c>
      <c r="B54" s="148"/>
      <c r="C54" s="148"/>
      <c r="D54" s="11" t="e">
        <f t="shared" si="1"/>
        <v>#DIV/0!</v>
      </c>
    </row>
    <row r="55" spans="1:4" s="64" customFormat="1" ht="18" customHeight="1">
      <c r="A55" s="151" t="s">
        <v>127</v>
      </c>
      <c r="B55" s="148"/>
      <c r="C55" s="148"/>
      <c r="D55" s="11" t="e">
        <f t="shared" si="1"/>
        <v>#DIV/0!</v>
      </c>
    </row>
    <row r="56" spans="1:4" s="64" customFormat="1" ht="18" customHeight="1">
      <c r="A56" s="151" t="s">
        <v>128</v>
      </c>
      <c r="B56" s="148"/>
      <c r="C56" s="148"/>
      <c r="D56" s="11" t="e">
        <f t="shared" si="1"/>
        <v>#DIV/0!</v>
      </c>
    </row>
    <row r="57" spans="1:4" s="64" customFormat="1" ht="18" customHeight="1">
      <c r="A57" s="151" t="s">
        <v>129</v>
      </c>
      <c r="B57" s="148"/>
      <c r="C57" s="148"/>
      <c r="D57" s="11" t="e">
        <f t="shared" si="1"/>
        <v>#DIV/0!</v>
      </c>
    </row>
    <row r="58" spans="1:4" s="64" customFormat="1" ht="18" customHeight="1">
      <c r="A58" s="151" t="s">
        <v>130</v>
      </c>
      <c r="B58" s="148"/>
      <c r="C58" s="148"/>
      <c r="D58" s="11" t="e">
        <f t="shared" si="1"/>
        <v>#DIV/0!</v>
      </c>
    </row>
    <row r="59" spans="1:4" s="64" customFormat="1" ht="18" customHeight="1">
      <c r="A59" s="151" t="s">
        <v>131</v>
      </c>
      <c r="B59" s="148"/>
      <c r="C59" s="148"/>
      <c r="D59" s="11" t="e">
        <f t="shared" si="1"/>
        <v>#DIV/0!</v>
      </c>
    </row>
    <row r="60" spans="1:4" s="64" customFormat="1" ht="18" customHeight="1">
      <c r="A60" s="151" t="s">
        <v>132</v>
      </c>
      <c r="B60" s="148"/>
      <c r="C60" s="148"/>
      <c r="D60" s="11" t="e">
        <f t="shared" si="1"/>
        <v>#DIV/0!</v>
      </c>
    </row>
    <row r="61" spans="1:4" s="64" customFormat="1" ht="18" customHeight="1">
      <c r="A61" s="151" t="s">
        <v>133</v>
      </c>
      <c r="B61" s="148"/>
      <c r="C61" s="148"/>
      <c r="D61" s="11" t="e">
        <f t="shared" si="1"/>
        <v>#DIV/0!</v>
      </c>
    </row>
    <row r="62" spans="1:4" s="64" customFormat="1" ht="18" customHeight="1">
      <c r="A62" s="151" t="s">
        <v>134</v>
      </c>
      <c r="B62" s="148"/>
      <c r="C62" s="148"/>
      <c r="D62" s="11" t="e">
        <f t="shared" si="1"/>
        <v>#DIV/0!</v>
      </c>
    </row>
    <row r="63" spans="1:4" s="64" customFormat="1" ht="18" customHeight="1">
      <c r="A63" s="152" t="s">
        <v>135</v>
      </c>
      <c r="B63" s="148">
        <v>903</v>
      </c>
      <c r="C63" s="148">
        <v>27987.640999999996</v>
      </c>
      <c r="D63" s="11">
        <f aca="true" t="shared" si="2" ref="D63:D69">C63/B63</f>
        <v>30.994065337763008</v>
      </c>
    </row>
    <row r="64" spans="1:4" s="64" customFormat="1" ht="18" customHeight="1">
      <c r="A64" s="153" t="s">
        <v>136</v>
      </c>
      <c r="B64" s="148"/>
      <c r="C64" s="148"/>
      <c r="D64" s="11" t="e">
        <f t="shared" si="2"/>
        <v>#DIV/0!</v>
      </c>
    </row>
    <row r="65" spans="1:4" s="64" customFormat="1" ht="18" customHeight="1">
      <c r="A65" s="153" t="s">
        <v>137</v>
      </c>
      <c r="B65" s="148">
        <v>12000</v>
      </c>
      <c r="C65" s="148">
        <v>13236.363723999999</v>
      </c>
      <c r="D65" s="11">
        <f t="shared" si="2"/>
        <v>1.1030303103333332</v>
      </c>
    </row>
    <row r="66" spans="1:4" s="64" customFormat="1" ht="18" customHeight="1">
      <c r="A66" s="153" t="s">
        <v>138</v>
      </c>
      <c r="B66" s="148"/>
      <c r="C66" s="148"/>
      <c r="D66" s="11" t="e">
        <f t="shared" si="2"/>
        <v>#DIV/0!</v>
      </c>
    </row>
    <row r="67" spans="1:4" s="64" customFormat="1" ht="18" customHeight="1">
      <c r="A67" s="153" t="s">
        <v>139</v>
      </c>
      <c r="B67" s="148"/>
      <c r="C67" s="148"/>
      <c r="D67" s="11" t="e">
        <f t="shared" si="2"/>
        <v>#DIV/0!</v>
      </c>
    </row>
    <row r="68" spans="1:4" s="64" customFormat="1" ht="18" customHeight="1">
      <c r="A68" s="154" t="s">
        <v>140</v>
      </c>
      <c r="B68" s="148">
        <v>8000</v>
      </c>
      <c r="C68" s="148">
        <v>7212</v>
      </c>
      <c r="D68" s="11">
        <f t="shared" si="2"/>
        <v>0.9015</v>
      </c>
    </row>
    <row r="69" spans="1:4" s="64" customFormat="1" ht="18" customHeight="1">
      <c r="A69" s="155" t="s">
        <v>72</v>
      </c>
      <c r="B69" s="148">
        <f>B4+B27+B68</f>
        <v>27498.48</v>
      </c>
      <c r="C69" s="148">
        <f>C4+C27+C68</f>
        <v>81947.699977</v>
      </c>
      <c r="D69" s="11">
        <f t="shared" si="2"/>
        <v>2.980081080008786</v>
      </c>
    </row>
    <row r="70" spans="1:6" s="64" customFormat="1" ht="39" customHeight="1">
      <c r="A70" s="156"/>
      <c r="B70" s="156"/>
      <c r="C70" s="156"/>
      <c r="D70" s="156"/>
      <c r="E70" s="67"/>
      <c r="F70" s="67"/>
    </row>
  </sheetData>
  <sheetProtection/>
  <mergeCells count="2">
    <mergeCell ref="A1:D1"/>
    <mergeCell ref="A70:D70"/>
  </mergeCells>
  <printOptions horizontalCentered="1"/>
  <pageMargins left="0.59" right="0.59" top="0.54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showZeros="0" zoomScaleSheetLayoutView="100" workbookViewId="0" topLeftCell="A1">
      <pane xSplit="1" ySplit="3" topLeftCell="B16" activePane="bottomRight" state="frozen"/>
      <selection pane="bottomRight" activeCell="J29" sqref="J29"/>
    </sheetView>
  </sheetViews>
  <sheetFormatPr defaultColWidth="9.00390625" defaultRowHeight="13.5"/>
  <cols>
    <col min="1" max="1" width="41.50390625" style="90" customWidth="1"/>
    <col min="2" max="2" width="15.375" style="90" customWidth="1"/>
    <col min="3" max="3" width="15.875" style="90" customWidth="1"/>
    <col min="4" max="4" width="13.875" style="90" customWidth="1"/>
    <col min="5" max="6" width="11.625" style="90" hidden="1" customWidth="1"/>
    <col min="7" max="7" width="13.75390625" style="90" hidden="1" customWidth="1"/>
    <col min="8" max="8" width="9.00390625" style="90" hidden="1" customWidth="1"/>
    <col min="9" max="16384" width="9.00390625" style="90" customWidth="1"/>
  </cols>
  <sheetData>
    <row r="1" spans="1:4" s="132" customFormat="1" ht="18.75">
      <c r="A1" s="68" t="s">
        <v>141</v>
      </c>
      <c r="B1" s="68"/>
      <c r="C1" s="68"/>
      <c r="D1" s="68"/>
    </row>
    <row r="2" spans="1:5" s="69" customFormat="1" ht="20.25" customHeight="1">
      <c r="A2" s="69" t="s">
        <v>142</v>
      </c>
      <c r="B2" s="70"/>
      <c r="C2" s="70"/>
      <c r="D2" s="70" t="s">
        <v>43</v>
      </c>
      <c r="E2" s="146">
        <v>1.0909090909090908</v>
      </c>
    </row>
    <row r="3" spans="1:8" s="79" customFormat="1" ht="25.5" customHeight="1">
      <c r="A3" s="71" t="s">
        <v>143</v>
      </c>
      <c r="B3" s="71" t="s">
        <v>45</v>
      </c>
      <c r="C3" s="71" t="s">
        <v>46</v>
      </c>
      <c r="D3" s="102" t="s">
        <v>47</v>
      </c>
      <c r="E3" s="79" t="s">
        <v>144</v>
      </c>
      <c r="F3" s="79" t="s">
        <v>145</v>
      </c>
      <c r="G3" s="79" t="s">
        <v>146</v>
      </c>
      <c r="H3" s="79">
        <v>60482045</v>
      </c>
    </row>
    <row r="4" spans="1:6" s="69" customFormat="1" ht="18" customHeight="1">
      <c r="A4" s="88" t="s">
        <v>147</v>
      </c>
      <c r="B4" s="74">
        <v>12630</v>
      </c>
      <c r="C4" s="74">
        <v>15008</v>
      </c>
      <c r="D4" s="11">
        <f>C4/B4</f>
        <v>1.188281868566904</v>
      </c>
      <c r="E4" s="96"/>
      <c r="F4" s="96"/>
    </row>
    <row r="5" spans="1:6" s="69" customFormat="1" ht="18" customHeight="1">
      <c r="A5" s="88" t="s">
        <v>148</v>
      </c>
      <c r="B5" s="74"/>
      <c r="C5" s="74"/>
      <c r="D5" s="11" t="e">
        <f aca="true" t="shared" si="0" ref="D5:D27">C5/B5</f>
        <v>#DIV/0!</v>
      </c>
      <c r="E5" s="96"/>
      <c r="F5" s="96"/>
    </row>
    <row r="6" spans="1:6" s="69" customFormat="1" ht="18" customHeight="1">
      <c r="A6" s="88" t="s">
        <v>149</v>
      </c>
      <c r="B6" s="74"/>
      <c r="C6" s="74"/>
      <c r="D6" s="11" t="e">
        <f t="shared" si="0"/>
        <v>#DIV/0!</v>
      </c>
      <c r="E6" s="96"/>
      <c r="F6" s="96"/>
    </row>
    <row r="7" spans="1:6" s="69" customFormat="1" ht="18" customHeight="1">
      <c r="A7" s="88" t="s">
        <v>150</v>
      </c>
      <c r="B7" s="74">
        <v>1962</v>
      </c>
      <c r="C7" s="74">
        <v>3909</v>
      </c>
      <c r="D7" s="11">
        <f t="shared" si="0"/>
        <v>1.992354740061162</v>
      </c>
      <c r="E7" s="96"/>
      <c r="F7" s="96"/>
    </row>
    <row r="8" spans="1:6" s="69" customFormat="1" ht="18" customHeight="1">
      <c r="A8" s="88" t="s">
        <v>151</v>
      </c>
      <c r="B8" s="74">
        <v>21934</v>
      </c>
      <c r="C8" s="74">
        <v>22596</v>
      </c>
      <c r="D8" s="11">
        <f t="shared" si="0"/>
        <v>1.0301814534512628</v>
      </c>
      <c r="E8" s="96"/>
      <c r="F8" s="96"/>
    </row>
    <row r="9" spans="1:6" s="69" customFormat="1" ht="18" customHeight="1">
      <c r="A9" s="88" t="s">
        <v>152</v>
      </c>
      <c r="B9" s="74">
        <v>2805</v>
      </c>
      <c r="C9" s="74">
        <v>2555</v>
      </c>
      <c r="D9" s="11">
        <f t="shared" si="0"/>
        <v>0.910873440285205</v>
      </c>
      <c r="E9" s="96"/>
      <c r="F9" s="96"/>
    </row>
    <row r="10" spans="1:6" s="69" customFormat="1" ht="18" customHeight="1">
      <c r="A10" s="88" t="s">
        <v>153</v>
      </c>
      <c r="B10" s="74">
        <v>1422</v>
      </c>
      <c r="C10" s="74">
        <v>1196</v>
      </c>
      <c r="D10" s="11">
        <f t="shared" si="0"/>
        <v>0.8410689170182841</v>
      </c>
      <c r="E10" s="96"/>
      <c r="F10" s="96"/>
    </row>
    <row r="11" spans="1:6" s="69" customFormat="1" ht="18" customHeight="1">
      <c r="A11" s="88" t="s">
        <v>154</v>
      </c>
      <c r="B11" s="74">
        <v>15610</v>
      </c>
      <c r="C11" s="74">
        <v>15841</v>
      </c>
      <c r="D11" s="11">
        <f t="shared" si="0"/>
        <v>1.014798206278027</v>
      </c>
      <c r="E11" s="96"/>
      <c r="F11" s="96"/>
    </row>
    <row r="12" spans="1:6" s="69" customFormat="1" ht="18" customHeight="1">
      <c r="A12" s="88" t="s">
        <v>155</v>
      </c>
      <c r="B12" s="74">
        <v>9708</v>
      </c>
      <c r="C12" s="74">
        <v>10505</v>
      </c>
      <c r="D12" s="11">
        <f t="shared" si="0"/>
        <v>1.0820972393901938</v>
      </c>
      <c r="E12" s="96"/>
      <c r="F12" s="96"/>
    </row>
    <row r="13" spans="1:6" s="69" customFormat="1" ht="18" customHeight="1">
      <c r="A13" s="88" t="s">
        <v>156</v>
      </c>
      <c r="B13" s="74">
        <v>14746</v>
      </c>
      <c r="C13" s="74">
        <v>14331</v>
      </c>
      <c r="D13" s="11">
        <f t="shared" si="0"/>
        <v>0.9718567747185678</v>
      </c>
      <c r="E13" s="96"/>
      <c r="F13" s="96"/>
    </row>
    <row r="14" spans="1:6" s="69" customFormat="1" ht="18" customHeight="1">
      <c r="A14" s="88" t="s">
        <v>157</v>
      </c>
      <c r="B14" s="74">
        <v>25093</v>
      </c>
      <c r="C14" s="74">
        <v>13055</v>
      </c>
      <c r="D14" s="11">
        <f t="shared" si="0"/>
        <v>0.5202646156298569</v>
      </c>
      <c r="E14" s="96"/>
      <c r="F14" s="96"/>
    </row>
    <row r="15" spans="1:6" s="69" customFormat="1" ht="18" customHeight="1">
      <c r="A15" s="88" t="s">
        <v>158</v>
      </c>
      <c r="B15" s="74">
        <v>18146</v>
      </c>
      <c r="C15" s="74">
        <v>21629</v>
      </c>
      <c r="D15" s="11">
        <f t="shared" si="0"/>
        <v>1.1919431279620853</v>
      </c>
      <c r="E15" s="96"/>
      <c r="F15" s="96"/>
    </row>
    <row r="16" spans="1:6" s="69" customFormat="1" ht="18" customHeight="1">
      <c r="A16" s="88" t="s">
        <v>159</v>
      </c>
      <c r="B16" s="74">
        <v>1050</v>
      </c>
      <c r="C16" s="74">
        <v>2430</v>
      </c>
      <c r="D16" s="11">
        <f t="shared" si="0"/>
        <v>2.3142857142857145</v>
      </c>
      <c r="E16" s="96"/>
      <c r="F16" s="96"/>
    </row>
    <row r="17" spans="1:6" s="69" customFormat="1" ht="18" customHeight="1">
      <c r="A17" s="88" t="s">
        <v>160</v>
      </c>
      <c r="B17" s="74">
        <v>1137</v>
      </c>
      <c r="C17" s="74">
        <v>2050</v>
      </c>
      <c r="D17" s="11">
        <f t="shared" si="0"/>
        <v>1.8029903254177662</v>
      </c>
      <c r="E17" s="96"/>
      <c r="F17" s="96"/>
    </row>
    <row r="18" spans="1:6" s="69" customFormat="1" ht="18" customHeight="1">
      <c r="A18" s="88" t="s">
        <v>161</v>
      </c>
      <c r="B18" s="74">
        <v>1220</v>
      </c>
      <c r="C18" s="74">
        <v>407</v>
      </c>
      <c r="D18" s="11">
        <f t="shared" si="0"/>
        <v>0.3336065573770492</v>
      </c>
      <c r="E18" s="96"/>
      <c r="F18" s="96"/>
    </row>
    <row r="19" spans="1:6" s="69" customFormat="1" ht="18" customHeight="1">
      <c r="A19" s="88" t="s">
        <v>162</v>
      </c>
      <c r="B19" s="74"/>
      <c r="C19" s="74"/>
      <c r="D19" s="11" t="e">
        <f t="shared" si="0"/>
        <v>#DIV/0!</v>
      </c>
      <c r="E19" s="96"/>
      <c r="F19" s="96"/>
    </row>
    <row r="20" spans="1:6" s="69" customFormat="1" ht="18" customHeight="1">
      <c r="A20" s="88" t="s">
        <v>163</v>
      </c>
      <c r="B20" s="74">
        <v>15</v>
      </c>
      <c r="C20" s="74"/>
      <c r="D20" s="11">
        <f t="shared" si="0"/>
        <v>0</v>
      </c>
      <c r="E20" s="96"/>
      <c r="F20" s="96"/>
    </row>
    <row r="21" spans="1:6" s="69" customFormat="1" ht="18" customHeight="1">
      <c r="A21" s="88" t="s">
        <v>164</v>
      </c>
      <c r="B21" s="74">
        <v>2805</v>
      </c>
      <c r="C21" s="74">
        <v>3197</v>
      </c>
      <c r="D21" s="11">
        <f t="shared" si="0"/>
        <v>1.1397504456327985</v>
      </c>
      <c r="E21" s="96"/>
      <c r="F21" s="96"/>
    </row>
    <row r="22" spans="1:6" s="69" customFormat="1" ht="18" customHeight="1">
      <c r="A22" s="88" t="s">
        <v>165</v>
      </c>
      <c r="B22" s="74">
        <v>6800</v>
      </c>
      <c r="C22" s="74">
        <v>1945</v>
      </c>
      <c r="D22" s="11">
        <f t="shared" si="0"/>
        <v>0.28602941176470587</v>
      </c>
      <c r="E22" s="96"/>
      <c r="F22" s="96"/>
    </row>
    <row r="23" spans="1:6" s="69" customFormat="1" ht="18" customHeight="1">
      <c r="A23" s="88" t="s">
        <v>166</v>
      </c>
      <c r="B23" s="74">
        <v>582</v>
      </c>
      <c r="C23" s="74">
        <v>72</v>
      </c>
      <c r="D23" s="11">
        <f t="shared" si="0"/>
        <v>0.12371134020618557</v>
      </c>
      <c r="E23" s="96"/>
      <c r="F23" s="96"/>
    </row>
    <row r="24" spans="1:6" s="69" customFormat="1" ht="18" customHeight="1">
      <c r="A24" s="88" t="s">
        <v>167</v>
      </c>
      <c r="B24" s="74"/>
      <c r="C24" s="74"/>
      <c r="D24" s="11"/>
      <c r="E24" s="96"/>
      <c r="F24" s="96"/>
    </row>
    <row r="25" spans="1:6" s="69" customFormat="1" ht="18" customHeight="1">
      <c r="A25" s="88" t="s">
        <v>168</v>
      </c>
      <c r="B25" s="74"/>
      <c r="C25" s="74"/>
      <c r="D25" s="11" t="e">
        <f>C25/B25</f>
        <v>#DIV/0!</v>
      </c>
      <c r="E25" s="96"/>
      <c r="F25" s="96"/>
    </row>
    <row r="26" spans="1:6" s="69" customFormat="1" ht="18" customHeight="1">
      <c r="A26" s="88" t="s">
        <v>169</v>
      </c>
      <c r="B26" s="74">
        <v>135</v>
      </c>
      <c r="C26" s="74">
        <v>89</v>
      </c>
      <c r="D26" s="11">
        <f>C26/B26</f>
        <v>0.6592592592592592</v>
      </c>
      <c r="E26" s="96"/>
      <c r="F26" s="96"/>
    </row>
    <row r="27" spans="1:6" s="69" customFormat="1" ht="18" customHeight="1">
      <c r="A27" s="88" t="s">
        <v>170</v>
      </c>
      <c r="B27" s="74">
        <v>200</v>
      </c>
      <c r="C27" s="74">
        <v>185</v>
      </c>
      <c r="D27" s="11">
        <f>C27/B27</f>
        <v>0.925</v>
      </c>
      <c r="E27" s="96"/>
      <c r="F27" s="96"/>
    </row>
    <row r="28" spans="1:6" s="69" customFormat="1" ht="18" customHeight="1">
      <c r="A28" s="110" t="s">
        <v>171</v>
      </c>
      <c r="B28" s="74">
        <f>SUM(B4:B27)</f>
        <v>138000</v>
      </c>
      <c r="C28" s="74">
        <f>SUM(C4:C27)</f>
        <v>131000</v>
      </c>
      <c r="D28" s="11">
        <f>C28/B28</f>
        <v>0.9492753623188406</v>
      </c>
      <c r="E28" s="96"/>
      <c r="F28" s="96"/>
    </row>
    <row r="29" ht="19.5" customHeight="1">
      <c r="C29" s="147"/>
    </row>
    <row r="30" ht="19.5" customHeight="1"/>
    <row r="31" ht="19.5" customHeight="1"/>
    <row r="32" ht="19.5" customHeight="1"/>
    <row r="33" ht="19.5" customHeight="1"/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F33"/>
  <sheetViews>
    <sheetView showZeros="0" view="pageBreakPreview" zoomScaleSheetLayoutView="100" workbookViewId="0" topLeftCell="A1">
      <selection activeCell="G27" sqref="G27"/>
    </sheetView>
  </sheetViews>
  <sheetFormatPr defaultColWidth="9.00390625" defaultRowHeight="13.5"/>
  <cols>
    <col min="1" max="1" width="3.375" style="90" customWidth="1"/>
    <col min="2" max="2" width="36.00390625" style="90" customWidth="1"/>
    <col min="3" max="5" width="11.625" style="90" customWidth="1"/>
    <col min="6" max="6" width="19.125" style="133" customWidth="1"/>
    <col min="7" max="16384" width="9.00390625" style="90" customWidth="1"/>
  </cols>
  <sheetData>
    <row r="1" spans="2:6" s="132" customFormat="1" ht="25.5" customHeight="1">
      <c r="B1" s="68" t="s">
        <v>172</v>
      </c>
      <c r="C1" s="68"/>
      <c r="D1" s="68"/>
      <c r="E1" s="68"/>
      <c r="F1" s="68"/>
    </row>
    <row r="2" spans="2:6" s="69" customFormat="1" ht="17.25" customHeight="1">
      <c r="B2" s="69" t="s">
        <v>173</v>
      </c>
      <c r="C2" s="134"/>
      <c r="D2" s="134"/>
      <c r="E2" s="70"/>
      <c r="F2" s="135" t="s">
        <v>43</v>
      </c>
    </row>
    <row r="3" spans="2:6" s="79" customFormat="1" ht="23.25" customHeight="1">
      <c r="B3" s="71" t="s">
        <v>143</v>
      </c>
      <c r="C3" s="81" t="s">
        <v>45</v>
      </c>
      <c r="D3" s="81" t="s">
        <v>46</v>
      </c>
      <c r="E3" s="102" t="s">
        <v>47</v>
      </c>
      <c r="F3" s="71" t="s">
        <v>174</v>
      </c>
    </row>
    <row r="4" spans="2:6" s="69" customFormat="1" ht="18" customHeight="1">
      <c r="B4" s="136" t="s">
        <v>175</v>
      </c>
      <c r="C4" s="74">
        <f>SUM(C5:C28)</f>
        <v>79888</v>
      </c>
      <c r="D4" s="74">
        <f>SUBTOTAL(9,D5:D28)</f>
        <v>63076.64850035159</v>
      </c>
      <c r="E4" s="11">
        <f aca="true" t="shared" si="0" ref="E4:E15">D4/C4</f>
        <v>0.7895634951476015</v>
      </c>
      <c r="F4" s="137"/>
    </row>
    <row r="5" spans="2:6" s="69" customFormat="1" ht="18" customHeight="1">
      <c r="B5" s="138" t="s">
        <v>176</v>
      </c>
      <c r="C5" s="74">
        <v>6936</v>
      </c>
      <c r="D5" s="74">
        <v>7233.569274500001</v>
      </c>
      <c r="E5" s="11">
        <f t="shared" si="0"/>
        <v>1.0429021445357556</v>
      </c>
      <c r="F5" s="137"/>
    </row>
    <row r="6" spans="2:6" s="69" customFormat="1" ht="18" customHeight="1">
      <c r="B6" s="138" t="s">
        <v>177</v>
      </c>
      <c r="C6" s="74"/>
      <c r="D6" s="74">
        <v>0</v>
      </c>
      <c r="E6" s="11" t="e">
        <f t="shared" si="0"/>
        <v>#DIV/0!</v>
      </c>
      <c r="F6" s="137"/>
    </row>
    <row r="7" spans="2:6" s="69" customFormat="1" ht="18" customHeight="1">
      <c r="B7" s="138" t="s">
        <v>178</v>
      </c>
      <c r="C7" s="74"/>
      <c r="D7" s="74">
        <v>0</v>
      </c>
      <c r="E7" s="11" t="e">
        <f t="shared" si="0"/>
        <v>#DIV/0!</v>
      </c>
      <c r="F7" s="137"/>
    </row>
    <row r="8" spans="2:6" s="69" customFormat="1" ht="18" customHeight="1">
      <c r="B8" s="138" t="s">
        <v>179</v>
      </c>
      <c r="C8" s="74">
        <v>1907</v>
      </c>
      <c r="D8" s="74">
        <v>3621.4488375</v>
      </c>
      <c r="E8" s="11">
        <f t="shared" si="0"/>
        <v>1.8990292802831674</v>
      </c>
      <c r="F8" s="137"/>
    </row>
    <row r="9" spans="2:6" s="69" customFormat="1" ht="18" customHeight="1">
      <c r="B9" s="138" t="s">
        <v>180</v>
      </c>
      <c r="C9" s="74">
        <v>6760</v>
      </c>
      <c r="D9" s="74">
        <v>7679.534400999999</v>
      </c>
      <c r="E9" s="11">
        <f t="shared" si="0"/>
        <v>1.1360257989644968</v>
      </c>
      <c r="F9" s="137"/>
    </row>
    <row r="10" spans="2:6" s="69" customFormat="1" ht="18" customHeight="1">
      <c r="B10" s="138" t="s">
        <v>181</v>
      </c>
      <c r="C10" s="74">
        <v>1170</v>
      </c>
      <c r="D10" s="74">
        <v>924.48</v>
      </c>
      <c r="E10" s="11">
        <f t="shared" si="0"/>
        <v>0.7901538461538462</v>
      </c>
      <c r="F10" s="137"/>
    </row>
    <row r="11" spans="2:6" s="69" customFormat="1" ht="18" customHeight="1">
      <c r="B11" s="138" t="s">
        <v>182</v>
      </c>
      <c r="C11" s="74">
        <v>1292</v>
      </c>
      <c r="D11" s="74">
        <v>802.3</v>
      </c>
      <c r="E11" s="11">
        <f t="shared" si="0"/>
        <v>0.6209752321981424</v>
      </c>
      <c r="F11" s="137"/>
    </row>
    <row r="12" spans="2:6" s="69" customFormat="1" ht="18" customHeight="1">
      <c r="B12" s="138" t="s">
        <v>183</v>
      </c>
      <c r="C12" s="74">
        <v>4587</v>
      </c>
      <c r="D12" s="74">
        <v>2782.195409</v>
      </c>
      <c r="E12" s="11">
        <f t="shared" si="0"/>
        <v>0.6065392214955309</v>
      </c>
      <c r="F12" s="137"/>
    </row>
    <row r="13" spans="2:6" s="69" customFormat="1" ht="18" customHeight="1">
      <c r="B13" s="138" t="s">
        <v>184</v>
      </c>
      <c r="C13" s="74">
        <v>2340</v>
      </c>
      <c r="D13" s="74">
        <v>1991.6197323516</v>
      </c>
      <c r="E13" s="11">
        <f t="shared" si="0"/>
        <v>0.85111954374</v>
      </c>
      <c r="F13" s="137"/>
    </row>
    <row r="14" spans="2:6" s="69" customFormat="1" ht="18" customHeight="1">
      <c r="B14" s="138" t="s">
        <v>185</v>
      </c>
      <c r="C14" s="74">
        <v>13565</v>
      </c>
      <c r="D14" s="74">
        <v>12871.4</v>
      </c>
      <c r="E14" s="11">
        <f t="shared" si="0"/>
        <v>0.948868411352746</v>
      </c>
      <c r="F14" s="137"/>
    </row>
    <row r="15" spans="2:6" s="69" customFormat="1" ht="18" customHeight="1">
      <c r="B15" s="138" t="s">
        <v>186</v>
      </c>
      <c r="C15" s="74">
        <v>21522</v>
      </c>
      <c r="D15" s="74">
        <v>1898.793864</v>
      </c>
      <c r="E15" s="11">
        <f t="shared" si="0"/>
        <v>0.08822571619737943</v>
      </c>
      <c r="F15" s="137"/>
    </row>
    <row r="16" spans="2:6" s="69" customFormat="1" ht="18" customHeight="1">
      <c r="B16" s="138" t="s">
        <v>187</v>
      </c>
      <c r="C16" s="74">
        <v>10495</v>
      </c>
      <c r="D16" s="74">
        <v>16449.2692</v>
      </c>
      <c r="E16" s="11">
        <f aca="true" t="shared" si="1" ref="E16:E30">D16/C16</f>
        <v>1.5673434206765124</v>
      </c>
      <c r="F16" s="139"/>
    </row>
    <row r="17" spans="2:6" s="69" customFormat="1" ht="18" customHeight="1">
      <c r="B17" s="138" t="s">
        <v>188</v>
      </c>
      <c r="C17" s="74">
        <v>1050</v>
      </c>
      <c r="D17" s="74">
        <v>2390.9699</v>
      </c>
      <c r="E17" s="11">
        <f t="shared" si="1"/>
        <v>2.2771141904761905</v>
      </c>
      <c r="F17" s="139"/>
    </row>
    <row r="18" spans="2:6" s="69" customFormat="1" ht="18" customHeight="1">
      <c r="B18" s="140" t="s">
        <v>189</v>
      </c>
      <c r="C18" s="74">
        <v>769</v>
      </c>
      <c r="D18" s="74">
        <v>245.15787999999998</v>
      </c>
      <c r="E18" s="11">
        <f t="shared" si="1"/>
        <v>0.3188008842652795</v>
      </c>
      <c r="F18" s="139"/>
    </row>
    <row r="19" spans="2:6" s="69" customFormat="1" ht="18" customHeight="1">
      <c r="B19" s="140" t="s">
        <v>190</v>
      </c>
      <c r="C19" s="74">
        <v>535</v>
      </c>
      <c r="D19" s="74">
        <v>114.92946200000002</v>
      </c>
      <c r="E19" s="11">
        <f t="shared" si="1"/>
        <v>0.21482142429906545</v>
      </c>
      <c r="F19" s="139"/>
    </row>
    <row r="20" spans="2:6" s="69" customFormat="1" ht="18" customHeight="1">
      <c r="B20" s="140" t="s">
        <v>191</v>
      </c>
      <c r="C20" s="74"/>
      <c r="D20" s="74"/>
      <c r="E20" s="11" t="e">
        <f t="shared" si="1"/>
        <v>#DIV/0!</v>
      </c>
      <c r="F20" s="141"/>
    </row>
    <row r="21" spans="2:6" s="69" customFormat="1" ht="18" customHeight="1">
      <c r="B21" s="140" t="s">
        <v>192</v>
      </c>
      <c r="C21" s="74">
        <v>15</v>
      </c>
      <c r="D21" s="74"/>
      <c r="E21" s="11">
        <f t="shared" si="1"/>
        <v>0</v>
      </c>
      <c r="F21" s="139"/>
    </row>
    <row r="22" spans="2:6" s="69" customFormat="1" ht="18" customHeight="1">
      <c r="B22" s="140" t="s">
        <v>193</v>
      </c>
      <c r="C22" s="74">
        <v>2805</v>
      </c>
      <c r="D22" s="142">
        <v>3197.6458</v>
      </c>
      <c r="E22" s="11">
        <f t="shared" si="1"/>
        <v>1.1399806773618537</v>
      </c>
      <c r="F22" s="139"/>
    </row>
    <row r="23" spans="2:6" s="69" customFormat="1" ht="18" customHeight="1">
      <c r="B23" s="140" t="s">
        <v>194</v>
      </c>
      <c r="C23" s="74">
        <v>3420</v>
      </c>
      <c r="D23" s="74">
        <v>667.0147400000001</v>
      </c>
      <c r="E23" s="11">
        <f t="shared" si="1"/>
        <v>0.19503354970760237</v>
      </c>
      <c r="F23" s="139"/>
    </row>
    <row r="24" spans="2:6" s="69" customFormat="1" ht="18" customHeight="1">
      <c r="B24" s="140" t="s">
        <v>195</v>
      </c>
      <c r="C24" s="74">
        <v>550</v>
      </c>
      <c r="D24" s="74">
        <v>57.32</v>
      </c>
      <c r="E24" s="11">
        <f t="shared" si="1"/>
        <v>0.10421818181818182</v>
      </c>
      <c r="F24" s="139"/>
    </row>
    <row r="25" spans="2:6" s="69" customFormat="1" ht="18" customHeight="1">
      <c r="B25" s="140" t="s">
        <v>196</v>
      </c>
      <c r="C25" s="74"/>
      <c r="D25" s="74"/>
      <c r="E25" s="11"/>
      <c r="F25" s="139"/>
    </row>
    <row r="26" spans="2:6" s="69" customFormat="1" ht="18" customHeight="1">
      <c r="B26" s="140" t="s">
        <v>197</v>
      </c>
      <c r="C26" s="74"/>
      <c r="D26" s="74"/>
      <c r="E26" s="11" t="e">
        <f aca="true" t="shared" si="2" ref="E26:E32">D26/C26</f>
        <v>#DIV/0!</v>
      </c>
      <c r="F26" s="139"/>
    </row>
    <row r="27" spans="2:6" s="69" customFormat="1" ht="18" customHeight="1">
      <c r="B27" s="140" t="s">
        <v>198</v>
      </c>
      <c r="C27" s="74">
        <v>120</v>
      </c>
      <c r="D27" s="74">
        <v>59</v>
      </c>
      <c r="E27" s="11">
        <f t="shared" si="2"/>
        <v>0.49166666666666664</v>
      </c>
      <c r="F27" s="139"/>
    </row>
    <row r="28" spans="2:6" s="69" customFormat="1" ht="18" customHeight="1">
      <c r="B28" s="138" t="s">
        <v>199</v>
      </c>
      <c r="C28" s="74">
        <v>50</v>
      </c>
      <c r="D28" s="142">
        <v>90</v>
      </c>
      <c r="E28" s="11">
        <f t="shared" si="2"/>
        <v>1.8</v>
      </c>
      <c r="F28" s="139"/>
    </row>
    <row r="29" spans="2:6" s="69" customFormat="1" ht="18" customHeight="1">
      <c r="B29" s="143" t="s">
        <v>200</v>
      </c>
      <c r="C29" s="74">
        <f>SUM(C30)</f>
        <v>0</v>
      </c>
      <c r="D29" s="74">
        <f>D30</f>
        <v>0</v>
      </c>
      <c r="E29" s="11" t="e">
        <f t="shared" si="2"/>
        <v>#DIV/0!</v>
      </c>
      <c r="F29" s="139"/>
    </row>
    <row r="30" spans="2:6" s="69" customFormat="1" ht="18" customHeight="1">
      <c r="B30" s="143" t="s">
        <v>201</v>
      </c>
      <c r="C30" s="74"/>
      <c r="D30" s="74"/>
      <c r="E30" s="11" t="e">
        <f t="shared" si="2"/>
        <v>#DIV/0!</v>
      </c>
      <c r="F30" s="139"/>
    </row>
    <row r="31" spans="2:6" s="69" customFormat="1" ht="18" customHeight="1">
      <c r="B31" s="143" t="s">
        <v>202</v>
      </c>
      <c r="C31" s="74"/>
      <c r="D31" s="74"/>
      <c r="E31" s="11" t="e">
        <f t="shared" si="2"/>
        <v>#DIV/0!</v>
      </c>
      <c r="F31" s="139"/>
    </row>
    <row r="32" spans="2:6" s="69" customFormat="1" ht="18" customHeight="1">
      <c r="B32" s="144" t="s">
        <v>171</v>
      </c>
      <c r="C32" s="74">
        <f>C29+C4</f>
        <v>79888</v>
      </c>
      <c r="D32" s="74">
        <f>D29+D4</f>
        <v>63076.64850035159</v>
      </c>
      <c r="E32" s="11">
        <f t="shared" si="2"/>
        <v>0.7895634951476015</v>
      </c>
      <c r="F32" s="139"/>
    </row>
    <row r="33" spans="2:6" s="69" customFormat="1" ht="33" customHeight="1">
      <c r="B33" s="145"/>
      <c r="C33" s="145"/>
      <c r="D33" s="145"/>
      <c r="E33" s="145"/>
      <c r="F33" s="145"/>
    </row>
  </sheetData>
  <sheetProtection/>
  <autoFilter ref="A3:F33"/>
  <mergeCells count="2">
    <mergeCell ref="B1:F1"/>
    <mergeCell ref="B33:F33"/>
  </mergeCells>
  <printOptions horizontalCentered="1"/>
  <pageMargins left="0.59" right="0.59" top="0.55" bottom="0.55" header="0.11999999999999998" footer="0.28"/>
  <pageSetup fitToHeight="0" fitToWidth="1" horizontalDpi="600" verticalDpi="600" orientation="portrait" paperSize="9" scale="98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2"/>
  <sheetViews>
    <sheetView showZeros="0" tabSelected="1" zoomScaleSheetLayoutView="100" workbookViewId="0" topLeftCell="A18">
      <selection activeCell="A18" sqref="A18"/>
    </sheetView>
  </sheetViews>
  <sheetFormatPr defaultColWidth="9.125" defaultRowHeight="13.5"/>
  <cols>
    <col min="1" max="1" width="44.25390625" style="67" customWidth="1"/>
    <col min="2" max="3" width="15.625" style="67" customWidth="1"/>
    <col min="4" max="4" width="13.875" style="67" customWidth="1"/>
    <col min="5" max="5" width="2.50390625" style="67" customWidth="1"/>
    <col min="6" max="6" width="11.375" style="67" hidden="1" customWidth="1"/>
    <col min="7" max="7" width="8.875" style="67" hidden="1" customWidth="1"/>
    <col min="8" max="8" width="10.625" style="67" hidden="1" customWidth="1"/>
    <col min="9" max="9" width="8.875" style="67" hidden="1" customWidth="1"/>
    <col min="10" max="254" width="9.125" style="67" customWidth="1"/>
    <col min="255" max="16384" width="9.125" style="67" customWidth="1"/>
  </cols>
  <sheetData>
    <row r="1" spans="1:4" s="112" customFormat="1" ht="24.75" customHeight="1">
      <c r="A1" s="113" t="s">
        <v>203</v>
      </c>
      <c r="B1" s="113"/>
      <c r="C1" s="113"/>
      <c r="D1" s="113"/>
    </row>
    <row r="2" spans="1:7" s="64" customFormat="1" ht="21" customHeight="1">
      <c r="A2" s="114" t="s">
        <v>204</v>
      </c>
      <c r="B2" s="115"/>
      <c r="C2" s="115"/>
      <c r="D2" s="115" t="s">
        <v>43</v>
      </c>
      <c r="F2" s="64" t="s">
        <v>205</v>
      </c>
      <c r="G2" s="64" t="s">
        <v>206</v>
      </c>
    </row>
    <row r="3" spans="1:7" s="65" customFormat="1" ht="24.75" customHeight="1">
      <c r="A3" s="116" t="s">
        <v>44</v>
      </c>
      <c r="B3" s="116" t="s">
        <v>45</v>
      </c>
      <c r="C3" s="116" t="s">
        <v>46</v>
      </c>
      <c r="D3" s="81" t="s">
        <v>47</v>
      </c>
      <c r="F3" s="117" t="s">
        <v>207</v>
      </c>
      <c r="G3" s="118">
        <v>3011777.2222490003</v>
      </c>
    </row>
    <row r="4" spans="1:9" s="64" customFormat="1" ht="18" customHeight="1">
      <c r="A4" s="119" t="s">
        <v>208</v>
      </c>
      <c r="B4" s="120">
        <f>SUM(B5:B8)</f>
        <v>7880</v>
      </c>
      <c r="C4" s="120">
        <f>SUM(C5:C8)</f>
        <v>8318</v>
      </c>
      <c r="D4" s="11">
        <f aca="true" t="shared" si="0" ref="D4:D11">C4/B4</f>
        <v>1.0555837563451778</v>
      </c>
      <c r="F4" s="121" t="s">
        <v>209</v>
      </c>
      <c r="G4" s="122">
        <v>2206208.7377810003</v>
      </c>
      <c r="H4" s="123">
        <f>ROUND(G4,0)</f>
        <v>2206209</v>
      </c>
      <c r="I4" s="130">
        <v>2206209</v>
      </c>
    </row>
    <row r="5" spans="1:9" s="64" customFormat="1" ht="18" customHeight="1">
      <c r="A5" s="119" t="s">
        <v>210</v>
      </c>
      <c r="B5" s="74">
        <v>5309</v>
      </c>
      <c r="C5" s="74">
        <v>5508</v>
      </c>
      <c r="D5" s="11">
        <f t="shared" si="0"/>
        <v>1.0374835185534</v>
      </c>
      <c r="F5" s="121" t="s">
        <v>211</v>
      </c>
      <c r="G5" s="124">
        <v>951439.372182</v>
      </c>
      <c r="H5" s="123">
        <f>ROUND(G5,0)</f>
        <v>951439</v>
      </c>
      <c r="I5" s="130">
        <v>951439</v>
      </c>
    </row>
    <row r="6" spans="1:9" s="64" customFormat="1" ht="18" customHeight="1">
      <c r="A6" s="119" t="s">
        <v>212</v>
      </c>
      <c r="B6" s="74">
        <v>1156</v>
      </c>
      <c r="C6" s="74">
        <v>1370</v>
      </c>
      <c r="D6" s="11">
        <f t="shared" si="0"/>
        <v>1.185121107266436</v>
      </c>
      <c r="F6" s="121" t="s">
        <v>213</v>
      </c>
      <c r="G6" s="124">
        <v>328113.22491399996</v>
      </c>
      <c r="H6" s="123">
        <f>ROUND(G6,0)</f>
        <v>328113</v>
      </c>
      <c r="I6" s="130">
        <v>328113</v>
      </c>
    </row>
    <row r="7" spans="1:9" s="64" customFormat="1" ht="18" customHeight="1">
      <c r="A7" s="119" t="s">
        <v>214</v>
      </c>
      <c r="B7" s="74">
        <v>540</v>
      </c>
      <c r="C7" s="74">
        <v>580</v>
      </c>
      <c r="D7" s="11">
        <f t="shared" si="0"/>
        <v>1.0740740740740742</v>
      </c>
      <c r="F7" s="121"/>
      <c r="G7" s="124"/>
      <c r="H7" s="123"/>
      <c r="I7" s="130"/>
    </row>
    <row r="8" spans="1:9" s="64" customFormat="1" ht="18" customHeight="1">
      <c r="A8" s="119" t="s">
        <v>215</v>
      </c>
      <c r="B8" s="74">
        <v>875</v>
      </c>
      <c r="C8" s="74">
        <v>860</v>
      </c>
      <c r="D8" s="11">
        <f t="shared" si="0"/>
        <v>0.9828571428571429</v>
      </c>
      <c r="F8" s="121" t="s">
        <v>216</v>
      </c>
      <c r="G8" s="124">
        <v>154553.790931</v>
      </c>
      <c r="H8" s="123">
        <f>ROUND(G8,0)</f>
        <v>154554</v>
      </c>
      <c r="I8" s="130">
        <v>154554</v>
      </c>
    </row>
    <row r="9" spans="1:9" s="64" customFormat="1" ht="18" customHeight="1">
      <c r="A9" s="119" t="s">
        <v>217</v>
      </c>
      <c r="B9" s="120">
        <f>SUM(B10:B30)</f>
        <v>1367</v>
      </c>
      <c r="C9" s="120">
        <f>SUM(C10:C30)</f>
        <v>1401</v>
      </c>
      <c r="D9" s="11">
        <f t="shared" si="0"/>
        <v>1.0248719824433066</v>
      </c>
      <c r="F9" s="121" t="s">
        <v>218</v>
      </c>
      <c r="G9" s="124">
        <v>102699.504454</v>
      </c>
      <c r="H9" s="123">
        <f>ROUND(G9,0)</f>
        <v>102700</v>
      </c>
      <c r="I9" s="130">
        <v>102700</v>
      </c>
    </row>
    <row r="10" spans="1:9" s="64" customFormat="1" ht="18" customHeight="1">
      <c r="A10" s="119" t="s">
        <v>219</v>
      </c>
      <c r="B10" s="74">
        <v>88</v>
      </c>
      <c r="C10" s="74">
        <v>86</v>
      </c>
      <c r="D10" s="11">
        <f t="shared" si="0"/>
        <v>0.9772727272727273</v>
      </c>
      <c r="F10" s="121" t="s">
        <v>220</v>
      </c>
      <c r="G10" s="124">
        <v>7692.1194319999995</v>
      </c>
      <c r="H10" s="123">
        <f>ROUND(G10,0)</f>
        <v>7692</v>
      </c>
      <c r="I10" s="130">
        <v>7692</v>
      </c>
    </row>
    <row r="11" spans="1:9" s="64" customFormat="1" ht="18" customHeight="1">
      <c r="A11" s="119" t="s">
        <v>221</v>
      </c>
      <c r="B11" s="74">
        <v>30</v>
      </c>
      <c r="C11" s="74">
        <v>30</v>
      </c>
      <c r="D11" s="11">
        <f t="shared" si="0"/>
        <v>1</v>
      </c>
      <c r="F11" s="121" t="s">
        <v>222</v>
      </c>
      <c r="G11" s="124">
        <v>224720.04296700002</v>
      </c>
      <c r="H11" s="123">
        <f>ROUND(G11,0)</f>
        <v>224720</v>
      </c>
      <c r="I11" s="130">
        <v>224720</v>
      </c>
    </row>
    <row r="12" spans="1:9" s="64" customFormat="1" ht="18" customHeight="1">
      <c r="A12" s="119" t="s">
        <v>223</v>
      </c>
      <c r="B12" s="74">
        <v>16</v>
      </c>
      <c r="C12" s="74">
        <v>18</v>
      </c>
      <c r="D12" s="11">
        <f aca="true" t="shared" si="1" ref="D12:D28">C12/B12</f>
        <v>1.125</v>
      </c>
      <c r="F12" s="121"/>
      <c r="G12" s="124"/>
      <c r="H12" s="123"/>
      <c r="I12" s="130"/>
    </row>
    <row r="13" spans="1:9" s="64" customFormat="1" ht="18" customHeight="1">
      <c r="A13" s="119" t="s">
        <v>224</v>
      </c>
      <c r="B13" s="74">
        <v>56</v>
      </c>
      <c r="C13" s="74">
        <v>60</v>
      </c>
      <c r="D13" s="11">
        <f t="shared" si="1"/>
        <v>1.0714285714285714</v>
      </c>
      <c r="F13" s="121"/>
      <c r="G13" s="124"/>
      <c r="H13" s="123"/>
      <c r="I13" s="130"/>
    </row>
    <row r="14" spans="1:9" s="64" customFormat="1" ht="18" customHeight="1">
      <c r="A14" s="119" t="s">
        <v>225</v>
      </c>
      <c r="B14" s="74">
        <v>48</v>
      </c>
      <c r="C14" s="74">
        <v>48</v>
      </c>
      <c r="D14" s="11">
        <f t="shared" si="1"/>
        <v>1</v>
      </c>
      <c r="F14" s="121"/>
      <c r="G14" s="124"/>
      <c r="H14" s="123"/>
      <c r="I14" s="130"/>
    </row>
    <row r="15" spans="1:9" s="64" customFormat="1" ht="18" customHeight="1">
      <c r="A15" s="119" t="s">
        <v>226</v>
      </c>
      <c r="B15" s="74">
        <v>111</v>
      </c>
      <c r="C15" s="74">
        <v>80</v>
      </c>
      <c r="D15" s="11">
        <f t="shared" si="1"/>
        <v>0.7207207207207207</v>
      </c>
      <c r="F15" s="121"/>
      <c r="G15" s="124"/>
      <c r="H15" s="123"/>
      <c r="I15" s="130"/>
    </row>
    <row r="16" spans="1:9" s="64" customFormat="1" ht="18" customHeight="1">
      <c r="A16" s="119" t="s">
        <v>227</v>
      </c>
      <c r="B16" s="74"/>
      <c r="C16" s="74"/>
      <c r="D16" s="11" t="e">
        <f t="shared" si="1"/>
        <v>#DIV/0!</v>
      </c>
      <c r="F16" s="121"/>
      <c r="G16" s="124"/>
      <c r="H16" s="123"/>
      <c r="I16" s="130"/>
    </row>
    <row r="17" spans="1:9" s="64" customFormat="1" ht="18" customHeight="1">
      <c r="A17" s="119" t="s">
        <v>228</v>
      </c>
      <c r="B17" s="74">
        <v>60</v>
      </c>
      <c r="C17" s="74">
        <v>60</v>
      </c>
      <c r="D17" s="11">
        <f t="shared" si="1"/>
        <v>1</v>
      </c>
      <c r="F17" s="121"/>
      <c r="G17" s="124"/>
      <c r="H17" s="123"/>
      <c r="I17" s="130"/>
    </row>
    <row r="18" spans="1:9" s="64" customFormat="1" ht="18" customHeight="1">
      <c r="A18" s="119" t="s">
        <v>229</v>
      </c>
      <c r="B18" s="74"/>
      <c r="C18" s="74"/>
      <c r="D18" s="11" t="e">
        <f t="shared" si="1"/>
        <v>#DIV/0!</v>
      </c>
      <c r="F18" s="121"/>
      <c r="G18" s="124"/>
      <c r="H18" s="123"/>
      <c r="I18" s="130"/>
    </row>
    <row r="19" spans="1:9" s="64" customFormat="1" ht="18" customHeight="1">
      <c r="A19" s="119" t="s">
        <v>230</v>
      </c>
      <c r="B19" s="74">
        <v>57</v>
      </c>
      <c r="C19" s="74">
        <v>50</v>
      </c>
      <c r="D19" s="11">
        <f t="shared" si="1"/>
        <v>0.8771929824561403</v>
      </c>
      <c r="F19" s="121"/>
      <c r="G19" s="124"/>
      <c r="H19" s="123"/>
      <c r="I19" s="130"/>
    </row>
    <row r="20" spans="1:9" s="64" customFormat="1" ht="18" customHeight="1">
      <c r="A20" s="119" t="s">
        <v>231</v>
      </c>
      <c r="B20" s="74">
        <v>43</v>
      </c>
      <c r="C20" s="74">
        <v>40</v>
      </c>
      <c r="D20" s="11">
        <f t="shared" si="1"/>
        <v>0.9302325581395349</v>
      </c>
      <c r="F20" s="121"/>
      <c r="G20" s="124"/>
      <c r="H20" s="123"/>
      <c r="I20" s="130"/>
    </row>
    <row r="21" spans="1:9" s="64" customFormat="1" ht="18" customHeight="1">
      <c r="A21" s="119" t="s">
        <v>232</v>
      </c>
      <c r="B21" s="74"/>
      <c r="C21" s="74"/>
      <c r="D21" s="11" t="e">
        <f t="shared" si="1"/>
        <v>#DIV/0!</v>
      </c>
      <c r="F21" s="121"/>
      <c r="G21" s="124"/>
      <c r="H21" s="123"/>
      <c r="I21" s="130"/>
    </row>
    <row r="22" spans="1:9" s="64" customFormat="1" ht="18" customHeight="1">
      <c r="A22" s="119" t="s">
        <v>233</v>
      </c>
      <c r="B22" s="74"/>
      <c r="C22" s="74"/>
      <c r="D22" s="11" t="e">
        <f t="shared" si="1"/>
        <v>#DIV/0!</v>
      </c>
      <c r="F22" s="121"/>
      <c r="G22" s="124"/>
      <c r="H22" s="123"/>
      <c r="I22" s="130"/>
    </row>
    <row r="23" spans="1:9" s="64" customFormat="1" ht="18" customHeight="1">
      <c r="A23" s="119" t="s">
        <v>234</v>
      </c>
      <c r="B23" s="74"/>
      <c r="C23" s="74"/>
      <c r="D23" s="11" t="e">
        <f t="shared" si="1"/>
        <v>#DIV/0!</v>
      </c>
      <c r="F23" s="121"/>
      <c r="G23" s="124"/>
      <c r="H23" s="123"/>
      <c r="I23" s="130"/>
    </row>
    <row r="24" spans="1:9" s="64" customFormat="1" ht="18" customHeight="1">
      <c r="A24" s="119" t="s">
        <v>235</v>
      </c>
      <c r="B24" s="74">
        <v>28</v>
      </c>
      <c r="C24" s="74">
        <v>26</v>
      </c>
      <c r="D24" s="11">
        <f t="shared" si="1"/>
        <v>0.9285714285714286</v>
      </c>
      <c r="F24" s="121"/>
      <c r="G24" s="124"/>
      <c r="H24" s="123"/>
      <c r="I24" s="130"/>
    </row>
    <row r="25" spans="1:9" s="64" customFormat="1" ht="18" customHeight="1">
      <c r="A25" s="119" t="s">
        <v>236</v>
      </c>
      <c r="B25" s="74">
        <v>83</v>
      </c>
      <c r="C25" s="74">
        <v>83</v>
      </c>
      <c r="D25" s="11">
        <f t="shared" si="1"/>
        <v>1</v>
      </c>
      <c r="F25" s="121"/>
      <c r="G25" s="124"/>
      <c r="H25" s="123"/>
      <c r="I25" s="130"/>
    </row>
    <row r="26" spans="1:9" s="64" customFormat="1" ht="18" customHeight="1">
      <c r="A26" s="119" t="s">
        <v>237</v>
      </c>
      <c r="B26" s="74">
        <v>342</v>
      </c>
      <c r="C26" s="74">
        <v>342</v>
      </c>
      <c r="D26" s="11">
        <f t="shared" si="1"/>
        <v>1</v>
      </c>
      <c r="F26" s="121"/>
      <c r="G26" s="124"/>
      <c r="H26" s="123"/>
      <c r="I26" s="130"/>
    </row>
    <row r="27" spans="1:9" s="64" customFormat="1" ht="18" customHeight="1">
      <c r="A27" s="119" t="s">
        <v>238</v>
      </c>
      <c r="B27" s="74">
        <v>9</v>
      </c>
      <c r="C27" s="74">
        <v>156</v>
      </c>
      <c r="D27" s="11">
        <f t="shared" si="1"/>
        <v>17.333333333333332</v>
      </c>
      <c r="F27" s="121"/>
      <c r="G27" s="124"/>
      <c r="H27" s="123"/>
      <c r="I27" s="130"/>
    </row>
    <row r="28" spans="1:9" s="64" customFormat="1" ht="18" customHeight="1">
      <c r="A28" s="119" t="s">
        <v>239</v>
      </c>
      <c r="B28" s="74">
        <v>49</v>
      </c>
      <c r="C28" s="74">
        <v>52</v>
      </c>
      <c r="D28" s="11">
        <f t="shared" si="1"/>
        <v>1.0612244897959184</v>
      </c>
      <c r="F28" s="121" t="s">
        <v>240</v>
      </c>
      <c r="G28" s="124">
        <v>211994.707924</v>
      </c>
      <c r="H28" s="123">
        <f>ROUND(G28,0)</f>
        <v>211995</v>
      </c>
      <c r="I28" s="130">
        <v>211995</v>
      </c>
    </row>
    <row r="29" spans="1:9" s="64" customFormat="1" ht="18" customHeight="1">
      <c r="A29" s="119" t="s">
        <v>241</v>
      </c>
      <c r="B29" s="74">
        <v>80</v>
      </c>
      <c r="C29" s="74">
        <v>90</v>
      </c>
      <c r="D29" s="11">
        <f aca="true" t="shared" si="2" ref="D29:D41">C29/B29</f>
        <v>1.125</v>
      </c>
      <c r="F29" s="121" t="s">
        <v>242</v>
      </c>
      <c r="G29" s="124">
        <v>381538.143538</v>
      </c>
      <c r="H29" s="123">
        <f>ROUND(G29,0)</f>
        <v>381538</v>
      </c>
      <c r="I29" s="130">
        <v>381538</v>
      </c>
    </row>
    <row r="30" spans="1:9" s="64" customFormat="1" ht="18" customHeight="1">
      <c r="A30" s="119" t="s">
        <v>243</v>
      </c>
      <c r="B30" s="74">
        <v>267</v>
      </c>
      <c r="C30" s="74">
        <v>180</v>
      </c>
      <c r="D30" s="11">
        <f t="shared" si="2"/>
        <v>0.6741573033707865</v>
      </c>
      <c r="F30" s="121" t="s">
        <v>244</v>
      </c>
      <c r="G30" s="124">
        <v>23679.618309</v>
      </c>
      <c r="H30" s="123">
        <f>ROUND(G30,0)</f>
        <v>23680</v>
      </c>
      <c r="I30" s="130">
        <v>23680</v>
      </c>
    </row>
    <row r="31" spans="1:9" s="64" customFormat="1" ht="18" customHeight="1">
      <c r="A31" s="119" t="s">
        <v>245</v>
      </c>
      <c r="B31" s="74">
        <f>SUM(B32:B35)</f>
        <v>230</v>
      </c>
      <c r="C31" s="74">
        <f>SUM(C32:C35)</f>
        <v>114</v>
      </c>
      <c r="D31" s="11">
        <f t="shared" si="2"/>
        <v>0.4956521739130435</v>
      </c>
      <c r="F31" s="121" t="s">
        <v>246</v>
      </c>
      <c r="G31" s="124">
        <v>25003.350481999998</v>
      </c>
      <c r="H31" s="123">
        <f>ROUND(G31,0)</f>
        <v>25003</v>
      </c>
      <c r="I31" s="130">
        <v>25003</v>
      </c>
    </row>
    <row r="32" spans="1:9" s="64" customFormat="1" ht="18" customHeight="1">
      <c r="A32" s="119" t="s">
        <v>247</v>
      </c>
      <c r="B32" s="74">
        <v>1</v>
      </c>
      <c r="C32" s="74"/>
      <c r="D32" s="11">
        <f t="shared" si="2"/>
        <v>0</v>
      </c>
      <c r="F32" s="121" t="s">
        <v>248</v>
      </c>
      <c r="G32" s="122">
        <v>108795.46794100001</v>
      </c>
      <c r="H32" s="123">
        <f>ROUND(G32,0)</f>
        <v>108795</v>
      </c>
      <c r="I32" s="130">
        <v>108795</v>
      </c>
    </row>
    <row r="33" spans="1:9" s="64" customFormat="1" ht="18" customHeight="1">
      <c r="A33" s="119" t="s">
        <v>249</v>
      </c>
      <c r="B33" s="74">
        <v>29</v>
      </c>
      <c r="C33" s="74">
        <v>26</v>
      </c>
      <c r="D33" s="11">
        <f t="shared" si="2"/>
        <v>0.896551724137931</v>
      </c>
      <c r="F33" s="121"/>
      <c r="G33" s="122"/>
      <c r="H33" s="123"/>
      <c r="I33" s="130"/>
    </row>
    <row r="34" spans="1:9" s="64" customFormat="1" ht="18" customHeight="1">
      <c r="A34" s="119" t="s">
        <v>250</v>
      </c>
      <c r="B34" s="74">
        <v>7</v>
      </c>
      <c r="C34" s="74">
        <v>8</v>
      </c>
      <c r="D34" s="11">
        <f t="shared" si="2"/>
        <v>1.1428571428571428</v>
      </c>
      <c r="F34" s="121"/>
      <c r="G34" s="122"/>
      <c r="H34" s="123"/>
      <c r="I34" s="130"/>
    </row>
    <row r="35" spans="1:9" s="64" customFormat="1" ht="18" customHeight="1">
      <c r="A35" s="119" t="s">
        <v>251</v>
      </c>
      <c r="B35" s="74">
        <v>193</v>
      </c>
      <c r="C35" s="74">
        <v>80</v>
      </c>
      <c r="D35" s="11">
        <f t="shared" si="2"/>
        <v>0.41450777202072536</v>
      </c>
      <c r="F35" s="121"/>
      <c r="G35" s="122"/>
      <c r="H35" s="123"/>
      <c r="I35" s="130"/>
    </row>
    <row r="36" spans="1:9" s="64" customFormat="1" ht="18" customHeight="1">
      <c r="A36" s="119" t="s">
        <v>252</v>
      </c>
      <c r="B36" s="120"/>
      <c r="C36" s="120"/>
      <c r="D36" s="11" t="e">
        <f t="shared" si="2"/>
        <v>#DIV/0!</v>
      </c>
      <c r="F36" s="121" t="s">
        <v>253</v>
      </c>
      <c r="G36" s="124">
        <v>3576.471935</v>
      </c>
      <c r="H36" s="123">
        <f>ROUND(G36,0)</f>
        <v>3576</v>
      </c>
      <c r="I36" s="130">
        <v>3576</v>
      </c>
    </row>
    <row r="37" spans="1:9" s="64" customFormat="1" ht="18" customHeight="1">
      <c r="A37" s="119" t="s">
        <v>254</v>
      </c>
      <c r="B37" s="120">
        <f>SUM(B38:B41)</f>
        <v>491.5</v>
      </c>
      <c r="C37" s="120">
        <f>SUM(C38:C41)</f>
        <v>748</v>
      </c>
      <c r="D37" s="11">
        <f t="shared" si="2"/>
        <v>1.5218718209562563</v>
      </c>
      <c r="F37" s="121" t="s">
        <v>255</v>
      </c>
      <c r="G37" s="124">
        <v>31.0448</v>
      </c>
      <c r="H37" s="123">
        <f>ROUND(G37,0)</f>
        <v>31</v>
      </c>
      <c r="I37" s="130">
        <v>31</v>
      </c>
    </row>
    <row r="38" spans="1:9" s="64" customFormat="1" ht="18" customHeight="1">
      <c r="A38" s="119" t="s">
        <v>256</v>
      </c>
      <c r="B38" s="74">
        <v>6</v>
      </c>
      <c r="C38" s="74">
        <v>80</v>
      </c>
      <c r="D38" s="11">
        <f t="shared" si="2"/>
        <v>13.333333333333334</v>
      </c>
      <c r="F38" s="121" t="s">
        <v>257</v>
      </c>
      <c r="G38" s="124">
        <v>42041.204313999995</v>
      </c>
      <c r="H38" s="123">
        <f>ROUND(G38,0)</f>
        <v>42041</v>
      </c>
      <c r="I38" s="130">
        <v>42041</v>
      </c>
    </row>
    <row r="39" spans="1:9" s="64" customFormat="1" ht="18" customHeight="1">
      <c r="A39" s="119" t="s">
        <v>258</v>
      </c>
      <c r="B39" s="74">
        <v>13</v>
      </c>
      <c r="C39" s="74">
        <v>14</v>
      </c>
      <c r="D39" s="11">
        <f t="shared" si="2"/>
        <v>1.0769230769230769</v>
      </c>
      <c r="F39" s="121" t="s">
        <v>259</v>
      </c>
      <c r="G39" s="124">
        <v>6</v>
      </c>
      <c r="H39" s="123">
        <f>ROUND(G39,0)</f>
        <v>6</v>
      </c>
      <c r="I39" s="130">
        <v>6</v>
      </c>
    </row>
    <row r="40" spans="1:9" s="64" customFormat="1" ht="18" customHeight="1">
      <c r="A40" s="119" t="s">
        <v>260</v>
      </c>
      <c r="B40" s="74">
        <v>471</v>
      </c>
      <c r="C40" s="74">
        <v>652</v>
      </c>
      <c r="D40" s="11">
        <f t="shared" si="2"/>
        <v>1.384288747346072</v>
      </c>
      <c r="F40" s="121" t="s">
        <v>261</v>
      </c>
      <c r="G40" s="124">
        <v>708.014253</v>
      </c>
      <c r="H40" s="123">
        <f>ROUND(G40,0)</f>
        <v>708</v>
      </c>
      <c r="I40" s="130">
        <v>708</v>
      </c>
    </row>
    <row r="41" spans="1:9" s="64" customFormat="1" ht="18" customHeight="1">
      <c r="A41" s="119" t="s">
        <v>262</v>
      </c>
      <c r="B41" s="74">
        <v>1.5</v>
      </c>
      <c r="C41" s="74">
        <v>2</v>
      </c>
      <c r="D41" s="11">
        <f t="shared" si="2"/>
        <v>1.3333333333333333</v>
      </c>
      <c r="F41" s="121" t="s">
        <v>263</v>
      </c>
      <c r="G41" s="124">
        <v>19955.872071</v>
      </c>
      <c r="H41" s="123">
        <f aca="true" t="shared" si="3" ref="H41:H52">ROUND(G41,0)</f>
        <v>19956</v>
      </c>
      <c r="I41" s="130">
        <v>19956</v>
      </c>
    </row>
    <row r="42" spans="1:9" s="64" customFormat="1" ht="18" customHeight="1">
      <c r="A42" s="119" t="s">
        <v>264</v>
      </c>
      <c r="B42" s="74"/>
      <c r="C42" s="74"/>
      <c r="D42" s="85"/>
      <c r="F42" s="121" t="s">
        <v>265</v>
      </c>
      <c r="G42" s="122">
        <v>354.56084300000003</v>
      </c>
      <c r="H42" s="123">
        <f t="shared" si="3"/>
        <v>355</v>
      </c>
      <c r="I42" s="130">
        <v>355</v>
      </c>
    </row>
    <row r="43" spans="1:9" s="64" customFormat="1" ht="18" customHeight="1">
      <c r="A43" s="119" t="s">
        <v>266</v>
      </c>
      <c r="B43" s="120">
        <f>B37+B36+B31+B9+B4</f>
        <v>9968.5</v>
      </c>
      <c r="C43" s="120">
        <f>C37+C36+C31+C9+C4</f>
        <v>10581</v>
      </c>
      <c r="D43" s="11">
        <f>C43/B43</f>
        <v>1.0614435471735968</v>
      </c>
      <c r="F43" s="121" t="s">
        <v>267</v>
      </c>
      <c r="G43" s="124">
        <v>7017.831265000001</v>
      </c>
      <c r="H43" s="123">
        <f t="shared" si="3"/>
        <v>7018</v>
      </c>
      <c r="I43" s="130">
        <v>7018</v>
      </c>
    </row>
    <row r="44" spans="1:9" ht="25.5" customHeight="1">
      <c r="A44" s="125"/>
      <c r="C44" s="125"/>
      <c r="D44" s="125"/>
      <c r="F44" s="126" t="s">
        <v>268</v>
      </c>
      <c r="G44" s="127">
        <v>4942.860825</v>
      </c>
      <c r="H44" s="128">
        <f t="shared" si="3"/>
        <v>4943</v>
      </c>
      <c r="I44" s="131">
        <v>4943</v>
      </c>
    </row>
    <row r="45" spans="6:9" ht="25.5" customHeight="1">
      <c r="F45" s="126" t="s">
        <v>269</v>
      </c>
      <c r="G45" s="127">
        <v>89.31872299999999</v>
      </c>
      <c r="H45" s="128">
        <f t="shared" si="3"/>
        <v>89</v>
      </c>
      <c r="I45" s="131">
        <v>89</v>
      </c>
    </row>
    <row r="46" spans="6:9" ht="25.5" customHeight="1">
      <c r="F46" s="126" t="s">
        <v>270</v>
      </c>
      <c r="G46" s="127">
        <v>295.328349</v>
      </c>
      <c r="H46" s="128">
        <f t="shared" si="3"/>
        <v>295</v>
      </c>
      <c r="I46" s="131">
        <v>295</v>
      </c>
    </row>
    <row r="47" spans="6:9" ht="25.5" customHeight="1">
      <c r="F47" s="126" t="s">
        <v>271</v>
      </c>
      <c r="G47" s="129">
        <v>1282.22399</v>
      </c>
      <c r="H47" s="128">
        <f t="shared" si="3"/>
        <v>1282</v>
      </c>
      <c r="I47" s="131">
        <v>1282</v>
      </c>
    </row>
    <row r="48" spans="6:9" ht="25.5" customHeight="1">
      <c r="F48" s="126" t="s">
        <v>272</v>
      </c>
      <c r="G48" s="127">
        <v>307.217354</v>
      </c>
      <c r="H48" s="128">
        <f t="shared" si="3"/>
        <v>307</v>
      </c>
      <c r="I48" s="131">
        <v>307</v>
      </c>
    </row>
    <row r="49" spans="6:9" ht="25.5" customHeight="1">
      <c r="F49" s="126" t="s">
        <v>273</v>
      </c>
      <c r="G49" s="127">
        <v>61.965140000000005</v>
      </c>
      <c r="H49" s="128">
        <f t="shared" si="3"/>
        <v>62</v>
      </c>
      <c r="I49" s="131">
        <v>62</v>
      </c>
    </row>
    <row r="50" spans="6:9" ht="25.5" customHeight="1">
      <c r="F50" s="126" t="s">
        <v>274</v>
      </c>
      <c r="G50" s="127">
        <v>5604.565582</v>
      </c>
      <c r="H50" s="128">
        <f t="shared" si="3"/>
        <v>5605</v>
      </c>
      <c r="I50" s="131">
        <v>5605</v>
      </c>
    </row>
    <row r="51" spans="6:9" ht="25.5" customHeight="1">
      <c r="F51" s="126" t="s">
        <v>275</v>
      </c>
      <c r="G51" s="127">
        <v>39.5174</v>
      </c>
      <c r="H51" s="128">
        <f t="shared" si="3"/>
        <v>40</v>
      </c>
      <c r="I51" s="131">
        <v>40</v>
      </c>
    </row>
    <row r="52" spans="6:9" ht="25.5" customHeight="1">
      <c r="F52" s="126" t="s">
        <v>276</v>
      </c>
      <c r="G52" s="127">
        <v>39.5174</v>
      </c>
      <c r="H52" s="128">
        <f t="shared" si="3"/>
        <v>40</v>
      </c>
      <c r="I52" s="131">
        <v>40</v>
      </c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0"/>
  <sheetViews>
    <sheetView workbookViewId="0" topLeftCell="A1">
      <selection activeCell="B4" sqref="B4"/>
    </sheetView>
  </sheetViews>
  <sheetFormatPr defaultColWidth="9.00390625" defaultRowHeight="13.5"/>
  <cols>
    <col min="1" max="2" width="38.25390625" style="66" customWidth="1"/>
    <col min="3" max="3" width="18.875" style="67" hidden="1" customWidth="1"/>
    <col min="4" max="4" width="14.875" style="67" hidden="1" customWidth="1"/>
    <col min="5" max="16384" width="9.00390625" style="67" customWidth="1"/>
  </cols>
  <sheetData>
    <row r="1" spans="1:2" ht="18.75">
      <c r="A1" s="68" t="s">
        <v>277</v>
      </c>
      <c r="B1" s="68"/>
    </row>
    <row r="2" spans="1:2" s="64" customFormat="1" ht="18" customHeight="1">
      <c r="A2" s="69" t="s">
        <v>278</v>
      </c>
      <c r="B2" s="70" t="s">
        <v>43</v>
      </c>
    </row>
    <row r="3" spans="1:2" s="65" customFormat="1" ht="18" customHeight="1">
      <c r="A3" s="71" t="s">
        <v>279</v>
      </c>
      <c r="B3" s="71" t="s">
        <v>280</v>
      </c>
    </row>
    <row r="4" spans="1:4" s="64" customFormat="1" ht="18" customHeight="1">
      <c r="A4" s="72" t="s">
        <v>281</v>
      </c>
      <c r="B4" s="111">
        <v>7295</v>
      </c>
      <c r="C4" s="111">
        <v>17171</v>
      </c>
      <c r="D4" s="64">
        <v>221498</v>
      </c>
    </row>
    <row r="5" spans="1:4" s="64" customFormat="1" ht="18" customHeight="1">
      <c r="A5" s="72"/>
      <c r="B5" s="74"/>
      <c r="C5" s="64" t="s">
        <v>282</v>
      </c>
      <c r="D5" s="64">
        <v>132569</v>
      </c>
    </row>
    <row r="6" spans="1:4" s="64" customFormat="1" ht="18" customHeight="1">
      <c r="A6" s="72"/>
      <c r="B6" s="74"/>
      <c r="C6" s="64" t="s">
        <v>283</v>
      </c>
      <c r="D6" s="64">
        <v>122575</v>
      </c>
    </row>
    <row r="7" spans="1:4" s="64" customFormat="1" ht="18" customHeight="1">
      <c r="A7" s="72"/>
      <c r="B7" s="74"/>
      <c r="C7" s="64" t="s">
        <v>284</v>
      </c>
      <c r="D7" s="64">
        <v>210999</v>
      </c>
    </row>
    <row r="8" spans="1:4" s="64" customFormat="1" ht="18" customHeight="1">
      <c r="A8" s="72"/>
      <c r="B8" s="74"/>
      <c r="C8" s="64" t="s">
        <v>285</v>
      </c>
      <c r="D8" s="64">
        <v>127379</v>
      </c>
    </row>
    <row r="9" spans="1:4" s="64" customFormat="1" ht="18" customHeight="1">
      <c r="A9" s="72"/>
      <c r="B9" s="74"/>
      <c r="C9" s="64" t="s">
        <v>286</v>
      </c>
      <c r="D9" s="64">
        <v>134071</v>
      </c>
    </row>
    <row r="10" spans="1:4" s="64" customFormat="1" ht="18" customHeight="1">
      <c r="A10" s="72"/>
      <c r="B10" s="74"/>
      <c r="C10" s="64" t="s">
        <v>287</v>
      </c>
      <c r="D10" s="64">
        <v>144602</v>
      </c>
    </row>
    <row r="11" spans="1:4" s="64" customFormat="1" ht="18" customHeight="1">
      <c r="A11" s="72"/>
      <c r="B11" s="74"/>
      <c r="C11" s="64" t="s">
        <v>288</v>
      </c>
      <c r="D11" s="64">
        <v>1774109</v>
      </c>
    </row>
    <row r="12" spans="1:4" s="64" customFormat="1" ht="18" customHeight="1">
      <c r="A12" s="72"/>
      <c r="B12" s="74"/>
      <c r="C12" s="64" t="s">
        <v>289</v>
      </c>
      <c r="D12" s="64">
        <v>200567</v>
      </c>
    </row>
    <row r="13" spans="1:4" s="64" customFormat="1" ht="18" customHeight="1">
      <c r="A13" s="72"/>
      <c r="B13" s="74"/>
      <c r="C13" s="64" t="s">
        <v>290</v>
      </c>
      <c r="D13" s="64">
        <v>439271</v>
      </c>
    </row>
    <row r="14" spans="1:4" s="64" customFormat="1" ht="18" customHeight="1">
      <c r="A14" s="72"/>
      <c r="B14" s="74"/>
      <c r="C14" s="64" t="s">
        <v>291</v>
      </c>
      <c r="D14" s="64">
        <v>191159</v>
      </c>
    </row>
    <row r="15" spans="1:4" s="64" customFormat="1" ht="18" customHeight="1">
      <c r="A15" s="72"/>
      <c r="B15" s="74"/>
      <c r="C15" s="64" t="s">
        <v>292</v>
      </c>
      <c r="D15" s="64">
        <v>196261</v>
      </c>
    </row>
    <row r="16" spans="1:4" s="64" customFormat="1" ht="18" customHeight="1">
      <c r="A16" s="72"/>
      <c r="B16" s="74"/>
      <c r="C16" s="64" t="s">
        <v>293</v>
      </c>
      <c r="D16" s="64">
        <v>277836</v>
      </c>
    </row>
    <row r="17" spans="1:4" s="64" customFormat="1" ht="18" customHeight="1">
      <c r="A17" s="72"/>
      <c r="B17" s="74"/>
      <c r="C17" s="64" t="s">
        <v>294</v>
      </c>
      <c r="D17" s="64">
        <v>126632</v>
      </c>
    </row>
    <row r="18" spans="1:4" s="64" customFormat="1" ht="18" customHeight="1">
      <c r="A18" s="72"/>
      <c r="B18" s="74"/>
      <c r="C18" s="64" t="s">
        <v>295</v>
      </c>
      <c r="D18" s="64">
        <v>105927</v>
      </c>
    </row>
    <row r="19" spans="1:4" s="64" customFormat="1" ht="18" customHeight="1">
      <c r="A19" s="72"/>
      <c r="B19" s="74"/>
      <c r="C19" s="64" t="s">
        <v>296</v>
      </c>
      <c r="D19" s="64">
        <v>119940</v>
      </c>
    </row>
    <row r="20" spans="1:4" s="64" customFormat="1" ht="18" customHeight="1">
      <c r="A20" s="72"/>
      <c r="B20" s="74"/>
      <c r="C20" s="64" t="s">
        <v>297</v>
      </c>
      <c r="D20" s="64">
        <v>116516</v>
      </c>
    </row>
    <row r="21" spans="1:4" s="64" customFormat="1" ht="18" customHeight="1">
      <c r="A21" s="72"/>
      <c r="B21" s="74"/>
      <c r="C21" s="64" t="s">
        <v>298</v>
      </c>
      <c r="D21" s="64">
        <v>781826</v>
      </c>
    </row>
    <row r="22" spans="1:4" s="64" customFormat="1" ht="18" customHeight="1">
      <c r="A22" s="72"/>
      <c r="B22" s="74"/>
      <c r="C22" s="64" t="s">
        <v>299</v>
      </c>
      <c r="D22" s="64">
        <v>200369</v>
      </c>
    </row>
    <row r="23" spans="1:4" s="64" customFormat="1" ht="18" customHeight="1">
      <c r="A23" s="72"/>
      <c r="B23" s="74"/>
      <c r="C23" s="64" t="s">
        <v>300</v>
      </c>
      <c r="D23" s="64">
        <v>133074</v>
      </c>
    </row>
    <row r="24" spans="1:4" s="64" customFormat="1" ht="18" customHeight="1">
      <c r="A24" s="72"/>
      <c r="B24" s="74"/>
      <c r="C24" s="64" t="s">
        <v>301</v>
      </c>
      <c r="D24" s="64">
        <v>251248</v>
      </c>
    </row>
    <row r="25" spans="1:4" s="64" customFormat="1" ht="18" customHeight="1">
      <c r="A25" s="72"/>
      <c r="B25" s="74"/>
      <c r="C25" s="64" t="s">
        <v>302</v>
      </c>
      <c r="D25" s="64">
        <v>197135</v>
      </c>
    </row>
    <row r="26" spans="1:4" s="64" customFormat="1" ht="18" customHeight="1">
      <c r="A26" s="72"/>
      <c r="B26" s="74"/>
      <c r="C26" s="64" t="s">
        <v>303</v>
      </c>
      <c r="D26" s="64">
        <v>375937</v>
      </c>
    </row>
    <row r="27" spans="1:4" s="64" customFormat="1" ht="18" customHeight="1">
      <c r="A27" s="72"/>
      <c r="B27" s="74"/>
      <c r="C27" s="64" t="s">
        <v>304</v>
      </c>
      <c r="D27" s="64">
        <v>361796</v>
      </c>
    </row>
    <row r="28" spans="1:4" s="64" customFormat="1" ht="18" customHeight="1">
      <c r="A28" s="72"/>
      <c r="B28" s="74"/>
      <c r="C28" s="64" t="s">
        <v>305</v>
      </c>
      <c r="D28" s="64">
        <v>305592</v>
      </c>
    </row>
    <row r="29" spans="1:4" s="64" customFormat="1" ht="18" customHeight="1">
      <c r="A29" s="72"/>
      <c r="B29" s="74"/>
      <c r="C29" s="64" t="s">
        <v>306</v>
      </c>
      <c r="D29" s="64">
        <v>109644</v>
      </c>
    </row>
    <row r="30" spans="1:2" ht="23.25" customHeight="1">
      <c r="A30" s="75"/>
      <c r="B30" s="75"/>
    </row>
  </sheetData>
  <sheetProtection/>
  <mergeCells count="2">
    <mergeCell ref="A1:B1"/>
    <mergeCell ref="A30:B30"/>
  </mergeCells>
  <printOptions horizontalCentered="1"/>
  <pageMargins left="0.59" right="0.59" top="0.4799999999999999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showGridLines="0" showZeros="0" view="pageBreakPreview" zoomScaleSheetLayoutView="100" workbookViewId="0" topLeftCell="A1">
      <pane xSplit="1" ySplit="3" topLeftCell="B16" activePane="bottomRight" state="frozen"/>
      <selection pane="bottomRight" activeCell="H29" sqref="H29"/>
    </sheetView>
  </sheetViews>
  <sheetFormatPr defaultColWidth="9.00390625" defaultRowHeight="13.5"/>
  <cols>
    <col min="1" max="1" width="46.25390625" style="66" customWidth="1"/>
    <col min="2" max="2" width="14.625" style="66" customWidth="1"/>
    <col min="3" max="3" width="14.75390625" style="66" customWidth="1"/>
    <col min="4" max="4" width="12.625" style="66" customWidth="1"/>
    <col min="5" max="16384" width="9.00390625" style="66" customWidth="1"/>
  </cols>
  <sheetData>
    <row r="1" spans="1:4" s="76" customFormat="1" ht="18" customHeight="1">
      <c r="A1" s="68" t="s">
        <v>307</v>
      </c>
      <c r="B1" s="68"/>
      <c r="C1" s="68"/>
      <c r="D1" s="68"/>
    </row>
    <row r="2" spans="1:4" s="78" customFormat="1" ht="18" customHeight="1">
      <c r="A2" s="99" t="s">
        <v>308</v>
      </c>
      <c r="D2" s="70" t="s">
        <v>43</v>
      </c>
    </row>
    <row r="3" spans="1:4" s="77" customFormat="1" ht="24" customHeight="1">
      <c r="A3" s="71" t="s">
        <v>143</v>
      </c>
      <c r="B3" s="71" t="s">
        <v>45</v>
      </c>
      <c r="C3" s="71" t="s">
        <v>46</v>
      </c>
      <c r="D3" s="102" t="s">
        <v>47</v>
      </c>
    </row>
    <row r="4" spans="1:4" s="78" customFormat="1" ht="18" customHeight="1">
      <c r="A4" s="108" t="s">
        <v>309</v>
      </c>
      <c r="B4" s="83"/>
      <c r="C4" s="83"/>
      <c r="D4" s="85"/>
    </row>
    <row r="5" spans="1:4" s="78" customFormat="1" ht="18" customHeight="1">
      <c r="A5" s="108" t="s">
        <v>310</v>
      </c>
      <c r="B5" s="83"/>
      <c r="C5" s="83"/>
      <c r="D5" s="85"/>
    </row>
    <row r="6" spans="1:4" s="78" customFormat="1" ht="18" customHeight="1">
      <c r="A6" s="108" t="s">
        <v>311</v>
      </c>
      <c r="B6" s="83"/>
      <c r="C6" s="83"/>
      <c r="D6" s="85"/>
    </row>
    <row r="7" spans="1:4" s="78" customFormat="1" ht="18" customHeight="1">
      <c r="A7" s="108" t="s">
        <v>312</v>
      </c>
      <c r="B7" s="83"/>
      <c r="C7" s="83"/>
      <c r="D7" s="85"/>
    </row>
    <row r="8" spans="1:4" s="78" customFormat="1" ht="18" customHeight="1">
      <c r="A8" s="108" t="s">
        <v>313</v>
      </c>
      <c r="B8" s="83"/>
      <c r="C8" s="83"/>
      <c r="D8" s="85"/>
    </row>
    <row r="9" spans="1:4" s="78" customFormat="1" ht="18" customHeight="1">
      <c r="A9" s="108" t="s">
        <v>314</v>
      </c>
      <c r="B9" s="83"/>
      <c r="C9" s="83"/>
      <c r="D9" s="85"/>
    </row>
    <row r="10" spans="1:4" s="78" customFormat="1" ht="18" customHeight="1">
      <c r="A10" s="108" t="s">
        <v>315</v>
      </c>
      <c r="B10" s="83"/>
      <c r="C10" s="83"/>
      <c r="D10" s="11" t="e">
        <f aca="true" t="shared" si="0" ref="D10:D13">(C10-B10)/B10</f>
        <v>#DIV/0!</v>
      </c>
    </row>
    <row r="11" spans="1:4" s="78" customFormat="1" ht="18" customHeight="1">
      <c r="A11" s="108" t="s">
        <v>316</v>
      </c>
      <c r="B11" s="83"/>
      <c r="C11" s="83"/>
      <c r="D11" s="11" t="e">
        <f t="shared" si="0"/>
        <v>#DIV/0!</v>
      </c>
    </row>
    <row r="12" spans="1:4" s="78" customFormat="1" ht="18" customHeight="1">
      <c r="A12" s="108" t="s">
        <v>317</v>
      </c>
      <c r="B12" s="83">
        <f>SUM(B13:B17)</f>
        <v>24000</v>
      </c>
      <c r="C12" s="83">
        <f>SUM(C13:C17)</f>
        <v>0</v>
      </c>
      <c r="D12" s="11">
        <f t="shared" si="0"/>
        <v>-1</v>
      </c>
    </row>
    <row r="13" spans="1:4" s="78" customFormat="1" ht="18" customHeight="1">
      <c r="A13" s="108" t="s">
        <v>318</v>
      </c>
      <c r="B13" s="109">
        <v>24000</v>
      </c>
      <c r="C13" s="83"/>
      <c r="D13" s="11">
        <f t="shared" si="0"/>
        <v>-1</v>
      </c>
    </row>
    <row r="14" spans="1:4" s="78" customFormat="1" ht="18" customHeight="1">
      <c r="A14" s="108" t="s">
        <v>319</v>
      </c>
      <c r="B14" s="83"/>
      <c r="C14" s="83"/>
      <c r="D14" s="85"/>
    </row>
    <row r="15" spans="1:4" s="78" customFormat="1" ht="18" customHeight="1">
      <c r="A15" s="108" t="s">
        <v>320</v>
      </c>
      <c r="B15" s="83"/>
      <c r="C15" s="83"/>
      <c r="D15" s="85"/>
    </row>
    <row r="16" spans="1:4" s="78" customFormat="1" ht="18" customHeight="1">
      <c r="A16" s="108" t="s">
        <v>321</v>
      </c>
      <c r="B16" s="83"/>
      <c r="C16" s="83"/>
      <c r="D16" s="85"/>
    </row>
    <row r="17" spans="1:4" s="78" customFormat="1" ht="18" customHeight="1">
      <c r="A17" s="108" t="s">
        <v>322</v>
      </c>
      <c r="B17" s="83"/>
      <c r="C17" s="83"/>
      <c r="D17" s="85"/>
    </row>
    <row r="18" spans="1:4" s="78" customFormat="1" ht="18" customHeight="1">
      <c r="A18" s="108" t="s">
        <v>323</v>
      </c>
      <c r="B18" s="83"/>
      <c r="C18" s="83"/>
      <c r="D18" s="85"/>
    </row>
    <row r="19" spans="1:4" s="78" customFormat="1" ht="18" customHeight="1">
      <c r="A19" s="108" t="s">
        <v>324</v>
      </c>
      <c r="B19" s="83"/>
      <c r="C19" s="83"/>
      <c r="D19" s="85"/>
    </row>
    <row r="20" spans="1:4" s="78" customFormat="1" ht="18" customHeight="1">
      <c r="A20" s="108" t="s">
        <v>325</v>
      </c>
      <c r="B20" s="83"/>
      <c r="C20" s="83"/>
      <c r="D20" s="85"/>
    </row>
    <row r="21" spans="1:4" s="78" customFormat="1" ht="18" customHeight="1">
      <c r="A21" s="108" t="s">
        <v>326</v>
      </c>
      <c r="B21" s="83"/>
      <c r="C21" s="83"/>
      <c r="D21" s="85"/>
    </row>
    <row r="22" spans="1:4" s="78" customFormat="1" ht="18" customHeight="1">
      <c r="A22" s="108" t="s">
        <v>327</v>
      </c>
      <c r="B22" s="83"/>
      <c r="C22" s="83">
        <v>537</v>
      </c>
      <c r="D22" s="11" t="e">
        <f>C22/B22</f>
        <v>#DIV/0!</v>
      </c>
    </row>
    <row r="23" spans="1:4" s="78" customFormat="1" ht="18" customHeight="1">
      <c r="A23" s="108" t="s">
        <v>328</v>
      </c>
      <c r="B23" s="83"/>
      <c r="C23" s="83"/>
      <c r="D23" s="85"/>
    </row>
    <row r="24" spans="1:4" s="78" customFormat="1" ht="18" customHeight="1">
      <c r="A24" s="108" t="s">
        <v>329</v>
      </c>
      <c r="B24" s="83"/>
      <c r="C24" s="83"/>
      <c r="D24" s="85"/>
    </row>
    <row r="25" spans="1:4" s="78" customFormat="1" ht="18" customHeight="1">
      <c r="A25" s="108" t="s">
        <v>330</v>
      </c>
      <c r="B25" s="83"/>
      <c r="C25" s="83"/>
      <c r="D25" s="85"/>
    </row>
    <row r="26" spans="1:4" s="78" customFormat="1" ht="18" customHeight="1">
      <c r="A26" s="108" t="s">
        <v>331</v>
      </c>
      <c r="B26" s="83"/>
      <c r="C26" s="83"/>
      <c r="D26" s="85"/>
    </row>
    <row r="27" spans="1:4" s="78" customFormat="1" ht="18" customHeight="1">
      <c r="A27" s="108" t="s">
        <v>332</v>
      </c>
      <c r="B27" s="83"/>
      <c r="C27" s="83"/>
      <c r="D27" s="85"/>
    </row>
    <row r="28" spans="1:4" s="78" customFormat="1" ht="18" customHeight="1">
      <c r="A28" s="108" t="s">
        <v>333</v>
      </c>
      <c r="B28" s="83"/>
      <c r="C28" s="83"/>
      <c r="D28" s="85"/>
    </row>
    <row r="29" spans="1:4" s="78" customFormat="1" ht="18" customHeight="1">
      <c r="A29" s="108" t="s">
        <v>334</v>
      </c>
      <c r="B29" s="83">
        <v>6000</v>
      </c>
      <c r="C29" s="83"/>
      <c r="D29" s="85"/>
    </row>
    <row r="30" spans="1:4" s="78" customFormat="1" ht="18" customHeight="1">
      <c r="A30" s="108" t="s">
        <v>335</v>
      </c>
      <c r="B30" s="83"/>
      <c r="C30" s="83"/>
      <c r="D30" s="85"/>
    </row>
    <row r="31" spans="1:4" s="78" customFormat="1" ht="18" customHeight="1">
      <c r="A31" s="108" t="s">
        <v>336</v>
      </c>
      <c r="B31" s="83"/>
      <c r="C31" s="83"/>
      <c r="D31" s="85"/>
    </row>
    <row r="32" spans="1:4" s="78" customFormat="1" ht="18" customHeight="1">
      <c r="A32" s="108" t="s">
        <v>337</v>
      </c>
      <c r="B32" s="83"/>
      <c r="C32" s="83"/>
      <c r="D32" s="85"/>
    </row>
    <row r="33" spans="1:4" s="78" customFormat="1" ht="18" customHeight="1">
      <c r="A33" s="108" t="s">
        <v>338</v>
      </c>
      <c r="B33" s="83"/>
      <c r="C33" s="83"/>
      <c r="D33" s="11" t="e">
        <f>C33/B33</f>
        <v>#DIV/0!</v>
      </c>
    </row>
    <row r="34" spans="1:4" s="78" customFormat="1" ht="18" customHeight="1">
      <c r="A34" s="82" t="s">
        <v>339</v>
      </c>
      <c r="B34" s="83"/>
      <c r="C34" s="83"/>
      <c r="D34" s="85"/>
    </row>
    <row r="35" spans="1:4" s="78" customFormat="1" ht="18" customHeight="1">
      <c r="A35" s="82" t="s">
        <v>340</v>
      </c>
      <c r="B35" s="83"/>
      <c r="C35" s="83"/>
      <c r="D35" s="85"/>
    </row>
    <row r="36" spans="1:4" s="78" customFormat="1" ht="18" customHeight="1">
      <c r="A36" s="110" t="s">
        <v>341</v>
      </c>
      <c r="B36" s="83">
        <f>SUM(B4:B12,B18,B19,B22:B24,B28:B34)</f>
        <v>30000</v>
      </c>
      <c r="C36" s="83">
        <f>SUM(C4:C12,C18,C19,C22:C24,C28:C34)</f>
        <v>537</v>
      </c>
      <c r="D36" s="11">
        <f>C36/B36</f>
        <v>0.0179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">
    <mergeCell ref="A1:D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showGridLines="0" showZeros="0" zoomScaleSheetLayoutView="100" workbookViewId="0" topLeftCell="A1">
      <pane xSplit="1" ySplit="3" topLeftCell="B22" activePane="bottomRight" state="frozen"/>
      <selection pane="bottomRight" activeCell="C40" sqref="C40"/>
    </sheetView>
  </sheetViews>
  <sheetFormatPr defaultColWidth="9.00390625" defaultRowHeight="13.5"/>
  <cols>
    <col min="1" max="1" width="49.75390625" style="66" customWidth="1"/>
    <col min="2" max="2" width="13.875" style="66" customWidth="1"/>
    <col min="3" max="3" width="13.50390625" style="66" customWidth="1"/>
    <col min="4" max="4" width="13.625" style="66" customWidth="1"/>
    <col min="5" max="5" width="9.00390625" style="66" hidden="1" customWidth="1"/>
    <col min="6" max="16384" width="9.00390625" style="66" customWidth="1"/>
  </cols>
  <sheetData>
    <row r="1" spans="1:4" s="76" customFormat="1" ht="18" customHeight="1">
      <c r="A1" s="68" t="s">
        <v>342</v>
      </c>
      <c r="B1" s="68"/>
      <c r="C1" s="68"/>
      <c r="D1" s="68"/>
    </row>
    <row r="2" spans="1:5" s="78" customFormat="1" ht="18" customHeight="1">
      <c r="A2" s="99" t="s">
        <v>343</v>
      </c>
      <c r="B2" s="70"/>
      <c r="C2" s="70"/>
      <c r="D2" s="70" t="s">
        <v>43</v>
      </c>
      <c r="E2" s="100">
        <v>1.0909090909090908</v>
      </c>
    </row>
    <row r="3" spans="1:6" s="77" customFormat="1" ht="25.5" customHeight="1">
      <c r="A3" s="101" t="s">
        <v>344</v>
      </c>
      <c r="B3" s="102" t="s">
        <v>75</v>
      </c>
      <c r="C3" s="102" t="s">
        <v>345</v>
      </c>
      <c r="D3" s="102" t="s">
        <v>47</v>
      </c>
      <c r="E3" s="77" t="s">
        <v>346</v>
      </c>
      <c r="F3" s="103"/>
    </row>
    <row r="4" spans="1:4" s="78" customFormat="1" ht="18" customHeight="1">
      <c r="A4" s="82" t="s">
        <v>309</v>
      </c>
      <c r="B4" s="104"/>
      <c r="C4" s="104"/>
      <c r="D4" s="85"/>
    </row>
    <row r="5" spans="1:4" s="78" customFormat="1" ht="18" customHeight="1">
      <c r="A5" s="82" t="s">
        <v>310</v>
      </c>
      <c r="B5" s="104"/>
      <c r="C5" s="104"/>
      <c r="D5" s="85"/>
    </row>
    <row r="6" spans="1:4" s="78" customFormat="1" ht="18" customHeight="1">
      <c r="A6" s="82" t="s">
        <v>311</v>
      </c>
      <c r="B6" s="104"/>
      <c r="C6" s="104"/>
      <c r="D6" s="85"/>
    </row>
    <row r="7" spans="1:5" s="78" customFormat="1" ht="18" customHeight="1">
      <c r="A7" s="82" t="s">
        <v>312</v>
      </c>
      <c r="B7" s="104"/>
      <c r="C7" s="104"/>
      <c r="D7" s="85"/>
      <c r="E7" s="93"/>
    </row>
    <row r="8" spans="1:6" s="78" customFormat="1" ht="18" customHeight="1">
      <c r="A8" s="82" t="s">
        <v>313</v>
      </c>
      <c r="B8" s="104"/>
      <c r="C8" s="104"/>
      <c r="D8" s="85"/>
      <c r="E8" s="93"/>
      <c r="F8" s="93"/>
    </row>
    <row r="9" spans="1:4" s="78" customFormat="1" ht="18" customHeight="1">
      <c r="A9" s="82" t="s">
        <v>314</v>
      </c>
      <c r="B9" s="104"/>
      <c r="C9" s="104"/>
      <c r="D9" s="85"/>
    </row>
    <row r="10" spans="1:4" s="78" customFormat="1" ht="18" customHeight="1">
      <c r="A10" s="82" t="s">
        <v>315</v>
      </c>
      <c r="B10" s="104"/>
      <c r="C10" s="104"/>
      <c r="D10" s="11" t="e">
        <f aca="true" t="shared" si="0" ref="D10:D13">(C10-B10)/B10</f>
        <v>#DIV/0!</v>
      </c>
    </row>
    <row r="11" spans="1:6" s="78" customFormat="1" ht="18" customHeight="1">
      <c r="A11" s="82" t="s">
        <v>316</v>
      </c>
      <c r="B11" s="104"/>
      <c r="C11" s="104"/>
      <c r="D11" s="11" t="e">
        <f t="shared" si="0"/>
        <v>#DIV/0!</v>
      </c>
      <c r="E11" s="93"/>
      <c r="F11" s="93"/>
    </row>
    <row r="12" spans="1:4" s="78" customFormat="1" ht="18" customHeight="1">
      <c r="A12" s="82" t="s">
        <v>317</v>
      </c>
      <c r="B12" s="104">
        <f>SUM(B13:B17)</f>
        <v>0</v>
      </c>
      <c r="C12" s="104">
        <f>SUM(C13:C17)</f>
        <v>0</v>
      </c>
      <c r="D12" s="11" t="e">
        <f t="shared" si="0"/>
        <v>#DIV/0!</v>
      </c>
    </row>
    <row r="13" spans="1:4" s="78" customFormat="1" ht="18" customHeight="1">
      <c r="A13" s="82" t="s">
        <v>318</v>
      </c>
      <c r="B13" s="104"/>
      <c r="C13" s="104"/>
      <c r="D13" s="11" t="e">
        <f t="shared" si="0"/>
        <v>#DIV/0!</v>
      </c>
    </row>
    <row r="14" spans="1:4" s="78" customFormat="1" ht="18" customHeight="1">
      <c r="A14" s="88" t="s">
        <v>319</v>
      </c>
      <c r="B14" s="104"/>
      <c r="C14" s="104"/>
      <c r="D14" s="85"/>
    </row>
    <row r="15" spans="1:6" s="78" customFormat="1" ht="18" customHeight="1">
      <c r="A15" s="88" t="s">
        <v>320</v>
      </c>
      <c r="B15" s="104"/>
      <c r="C15" s="104"/>
      <c r="D15" s="85"/>
      <c r="E15" s="93"/>
      <c r="F15" s="93"/>
    </row>
    <row r="16" spans="1:4" s="78" customFormat="1" ht="18" customHeight="1">
      <c r="A16" s="88" t="s">
        <v>321</v>
      </c>
      <c r="B16" s="104"/>
      <c r="C16" s="104"/>
      <c r="D16" s="85"/>
    </row>
    <row r="17" spans="1:4" s="78" customFormat="1" ht="18" customHeight="1">
      <c r="A17" s="88" t="s">
        <v>322</v>
      </c>
      <c r="B17" s="104"/>
      <c r="C17" s="104"/>
      <c r="D17" s="85"/>
    </row>
    <row r="18" spans="1:4" s="78" customFormat="1" ht="18" customHeight="1">
      <c r="A18" s="88" t="s">
        <v>323</v>
      </c>
      <c r="B18" s="104"/>
      <c r="C18" s="104"/>
      <c r="D18" s="85"/>
    </row>
    <row r="19" spans="1:4" s="78" customFormat="1" ht="18" customHeight="1">
      <c r="A19" s="82" t="s">
        <v>324</v>
      </c>
      <c r="B19" s="104"/>
      <c r="C19" s="104"/>
      <c r="D19" s="85"/>
    </row>
    <row r="20" spans="1:4" s="78" customFormat="1" ht="18" customHeight="1">
      <c r="A20" s="82" t="s">
        <v>325</v>
      </c>
      <c r="B20" s="104"/>
      <c r="C20" s="104"/>
      <c r="D20" s="85"/>
    </row>
    <row r="21" spans="1:4" s="78" customFormat="1" ht="18" customHeight="1">
      <c r="A21" s="88" t="s">
        <v>326</v>
      </c>
      <c r="B21" s="104"/>
      <c r="C21" s="104"/>
      <c r="D21" s="85"/>
    </row>
    <row r="22" spans="1:6" s="78" customFormat="1" ht="18" customHeight="1">
      <c r="A22" s="88" t="s">
        <v>327</v>
      </c>
      <c r="B22" s="104"/>
      <c r="C22" s="104"/>
      <c r="D22" s="11" t="e">
        <f>(C22-B22)/B22</f>
        <v>#DIV/0!</v>
      </c>
      <c r="E22" s="93"/>
      <c r="F22" s="93"/>
    </row>
    <row r="23" spans="1:6" s="78" customFormat="1" ht="18" customHeight="1">
      <c r="A23" s="82" t="s">
        <v>328</v>
      </c>
      <c r="B23" s="104"/>
      <c r="C23" s="104"/>
      <c r="D23" s="85"/>
      <c r="E23" s="93"/>
      <c r="F23" s="93"/>
    </row>
    <row r="24" spans="1:6" s="78" customFormat="1" ht="18" customHeight="1">
      <c r="A24" s="82" t="s">
        <v>329</v>
      </c>
      <c r="B24" s="104"/>
      <c r="C24" s="104"/>
      <c r="D24" s="85"/>
      <c r="E24" s="93"/>
      <c r="F24" s="93"/>
    </row>
    <row r="25" spans="1:6" s="78" customFormat="1" ht="18" customHeight="1">
      <c r="A25" s="82" t="s">
        <v>330</v>
      </c>
      <c r="B25" s="104"/>
      <c r="C25" s="104"/>
      <c r="D25" s="85"/>
      <c r="E25" s="93"/>
      <c r="F25" s="93"/>
    </row>
    <row r="26" spans="1:4" s="78" customFormat="1" ht="18" customHeight="1" hidden="1">
      <c r="A26" s="88" t="s">
        <v>331</v>
      </c>
      <c r="B26" s="104"/>
      <c r="C26" s="104"/>
      <c r="D26" s="85"/>
    </row>
    <row r="27" spans="1:6" s="78" customFormat="1" ht="18" customHeight="1" hidden="1">
      <c r="A27" s="88" t="s">
        <v>332</v>
      </c>
      <c r="B27" s="104"/>
      <c r="C27" s="104"/>
      <c r="D27" s="85"/>
      <c r="F27" s="93"/>
    </row>
    <row r="28" spans="1:4" s="78" customFormat="1" ht="18" customHeight="1" hidden="1">
      <c r="A28" s="88" t="s">
        <v>333</v>
      </c>
      <c r="B28" s="104"/>
      <c r="C28" s="104"/>
      <c r="D28" s="85"/>
    </row>
    <row r="29" spans="1:5" s="98" customFormat="1" ht="18" customHeight="1">
      <c r="A29" s="82" t="s">
        <v>334</v>
      </c>
      <c r="B29" s="104"/>
      <c r="C29" s="104"/>
      <c r="D29" s="85"/>
      <c r="E29" s="93"/>
    </row>
    <row r="30" spans="1:4" s="78" customFormat="1" ht="18" customHeight="1">
      <c r="A30" s="82" t="s">
        <v>335</v>
      </c>
      <c r="B30" s="104"/>
      <c r="C30" s="104"/>
      <c r="D30" s="85"/>
    </row>
    <row r="31" spans="1:4" s="78" customFormat="1" ht="18" customHeight="1">
      <c r="A31" s="82" t="s">
        <v>336</v>
      </c>
      <c r="B31" s="104"/>
      <c r="C31" s="104"/>
      <c r="D31" s="85"/>
    </row>
    <row r="32" spans="1:6" s="78" customFormat="1" ht="18" customHeight="1">
      <c r="A32" s="82" t="s">
        <v>337</v>
      </c>
      <c r="B32" s="105"/>
      <c r="C32" s="104"/>
      <c r="D32" s="85"/>
      <c r="E32" s="93"/>
      <c r="F32" s="93"/>
    </row>
    <row r="33" spans="1:4" s="78" customFormat="1" ht="18" customHeight="1">
      <c r="A33" s="82" t="s">
        <v>338</v>
      </c>
      <c r="B33" s="104"/>
      <c r="C33" s="104"/>
      <c r="D33" s="85"/>
    </row>
    <row r="34" spans="1:6" s="78" customFormat="1" ht="18" customHeight="1">
      <c r="A34" s="82"/>
      <c r="B34" s="105"/>
      <c r="C34" s="105"/>
      <c r="D34" s="85"/>
      <c r="F34" s="93"/>
    </row>
    <row r="35" spans="1:6" s="78" customFormat="1" ht="18" customHeight="1">
      <c r="A35" s="82" t="s">
        <v>340</v>
      </c>
      <c r="B35" s="105"/>
      <c r="C35" s="105"/>
      <c r="D35" s="85"/>
      <c r="F35" s="93"/>
    </row>
    <row r="36" spans="1:6" s="78" customFormat="1" ht="18" customHeight="1">
      <c r="A36" s="89" t="s">
        <v>347</v>
      </c>
      <c r="B36" s="105">
        <f>SUM(B13:B35)</f>
        <v>0</v>
      </c>
      <c r="C36" s="105">
        <f>C22+C13+C11+C10</f>
        <v>0</v>
      </c>
      <c r="D36" s="11" t="e">
        <f>C36/B36</f>
        <v>#DIV/0!</v>
      </c>
      <c r="F36" s="93"/>
    </row>
    <row r="37" spans="1:6" s="78" customFormat="1" ht="18" customHeight="1">
      <c r="A37" s="87"/>
      <c r="B37" s="104"/>
      <c r="C37" s="104"/>
      <c r="D37" s="85"/>
      <c r="E37" s="93"/>
      <c r="F37" s="96"/>
    </row>
    <row r="38" spans="1:4" s="78" customFormat="1" ht="18" customHeight="1">
      <c r="A38" s="88" t="s">
        <v>348</v>
      </c>
      <c r="B38" s="104">
        <f>SUM(B39)</f>
        <v>0</v>
      </c>
      <c r="C38" s="104">
        <f>SUM(C39)</f>
        <v>70461</v>
      </c>
      <c r="D38" s="85"/>
    </row>
    <row r="39" spans="1:4" s="78" customFormat="1" ht="18" customHeight="1">
      <c r="A39" s="82" t="s">
        <v>349</v>
      </c>
      <c r="B39" s="104">
        <f>SUM(B40:B41)</f>
        <v>0</v>
      </c>
      <c r="C39" s="104">
        <f>SUM(C40:C41)</f>
        <v>70461</v>
      </c>
      <c r="D39" s="11" t="e">
        <f>C39/B39</f>
        <v>#DIV/0!</v>
      </c>
    </row>
    <row r="40" spans="1:7" s="78" customFormat="1" ht="18" customHeight="1">
      <c r="A40" s="82" t="s">
        <v>350</v>
      </c>
      <c r="B40" s="104"/>
      <c r="C40" s="104">
        <v>70461</v>
      </c>
      <c r="D40" s="11" t="e">
        <f>C40/B40</f>
        <v>#DIV/0!</v>
      </c>
      <c r="F40" s="69"/>
      <c r="G40" s="69"/>
    </row>
    <row r="41" spans="1:4" s="78" customFormat="1" ht="18" customHeight="1">
      <c r="A41" s="88" t="s">
        <v>351</v>
      </c>
      <c r="B41" s="104"/>
      <c r="C41" s="104"/>
      <c r="D41" s="11" t="e">
        <f>C41/B41</f>
        <v>#DIV/0!</v>
      </c>
    </row>
    <row r="42" spans="1:6" s="78" customFormat="1" ht="18" customHeight="1">
      <c r="A42" s="88"/>
      <c r="B42" s="104"/>
      <c r="C42" s="104"/>
      <c r="D42" s="85"/>
      <c r="F42" s="69"/>
    </row>
    <row r="43" spans="1:4" s="78" customFormat="1" ht="18" customHeight="1">
      <c r="A43" s="88"/>
      <c r="B43" s="104"/>
      <c r="C43" s="104"/>
      <c r="D43" s="85"/>
    </row>
    <row r="44" spans="1:4" s="78" customFormat="1" ht="18" customHeight="1">
      <c r="A44" s="88" t="s">
        <v>352</v>
      </c>
      <c r="B44" s="104"/>
      <c r="C44" s="104"/>
      <c r="D44" s="85"/>
    </row>
    <row r="45" spans="1:4" s="78" customFormat="1" ht="18" customHeight="1">
      <c r="A45" s="82" t="s">
        <v>353</v>
      </c>
      <c r="B45" s="104"/>
      <c r="C45" s="104"/>
      <c r="D45" s="85"/>
    </row>
    <row r="46" spans="1:4" s="78" customFormat="1" ht="18" customHeight="1">
      <c r="A46" s="82" t="s">
        <v>354</v>
      </c>
      <c r="B46" s="104"/>
      <c r="C46" s="104"/>
      <c r="D46" s="85"/>
    </row>
    <row r="47" spans="1:4" s="78" customFormat="1" ht="18" customHeight="1">
      <c r="A47" s="106"/>
      <c r="B47" s="105"/>
      <c r="C47" s="105"/>
      <c r="D47" s="85"/>
    </row>
    <row r="48" spans="1:4" s="78" customFormat="1" ht="18" customHeight="1">
      <c r="A48" s="89" t="s">
        <v>341</v>
      </c>
      <c r="B48" s="105">
        <f>B36+B38</f>
        <v>0</v>
      </c>
      <c r="C48" s="105">
        <f>C36+C38</f>
        <v>70461</v>
      </c>
      <c r="D48" s="11" t="e">
        <f>C48/B48</f>
        <v>#DIV/0!</v>
      </c>
    </row>
    <row r="49" spans="1:4" ht="55.5" customHeight="1">
      <c r="A49" s="107"/>
      <c r="B49" s="107"/>
      <c r="C49" s="107"/>
      <c r="D49" s="107"/>
    </row>
    <row r="50" spans="1:4" ht="37.5" customHeight="1">
      <c r="A50" s="107"/>
      <c r="B50" s="107"/>
      <c r="C50" s="107"/>
      <c r="D50" s="107"/>
    </row>
    <row r="51" spans="1:4" ht="36" customHeight="1">
      <c r="A51" s="107"/>
      <c r="B51" s="107"/>
      <c r="C51" s="107"/>
      <c r="D51" s="10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4">
    <mergeCell ref="A1:D1"/>
    <mergeCell ref="A49:D49"/>
    <mergeCell ref="A50:D50"/>
    <mergeCell ref="A51:D51"/>
  </mergeCells>
  <printOptions horizontalCentered="1"/>
  <pageMargins left="0.59" right="0.59" top="0.67" bottom="0.55" header="0.11999999999999998" footer="0.28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Huhao</cp:lastModifiedBy>
  <cp:lastPrinted>2018-10-12T06:11:10Z</cp:lastPrinted>
  <dcterms:created xsi:type="dcterms:W3CDTF">2018-10-12T06:25:05Z</dcterms:created>
  <dcterms:modified xsi:type="dcterms:W3CDTF">2023-03-27T11:44:31Z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BAA51247A94D4C89B3487759991C0CF8</vt:lpwstr>
  </property>
</Properties>
</file>